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60" windowWidth="30285" windowHeight="25215" activeTab="0"/>
  </bookViews>
  <sheets>
    <sheet name="Break-even" sheetId="1" r:id="rId1"/>
    <sheet name="Help" sheetId="2" r:id="rId2"/>
    <sheet name="ChartData" sheetId="3" state="hidden" r:id="rId3"/>
  </sheets>
  <definedNames>
    <definedName name="_xlnm.Print_Area" localSheetId="0">'Break-even'!$A$1:$Q$60</definedName>
    <definedName name="_xlnm.Print_Area" localSheetId="1">'Help'!$B$1:$C$21</definedName>
  </definedNames>
  <calcPr fullCalcOnLoad="1"/>
</workbook>
</file>

<file path=xl/sharedStrings.xml><?xml version="1.0" encoding="utf-8"?>
<sst xmlns="http://schemas.openxmlformats.org/spreadsheetml/2006/main" count="64" uniqueCount="54">
  <si>
    <t>Less the cost of goods sold (per unit):</t>
  </si>
  <si>
    <t>Gross margin per unit</t>
  </si>
  <si>
    <t>Units</t>
  </si>
  <si>
    <t>Total number of units</t>
  </si>
  <si>
    <t>Number of units per week</t>
  </si>
  <si>
    <t>To break-even</t>
  </si>
  <si>
    <t>To achieve your desired profit</t>
  </si>
  <si>
    <t>Annual sales</t>
  </si>
  <si>
    <t>Profit</t>
  </si>
  <si>
    <t>production costs</t>
  </si>
  <si>
    <t>Total revenue</t>
  </si>
  <si>
    <t>Total costs</t>
  </si>
  <si>
    <t>Fixed costs</t>
  </si>
  <si>
    <t>X</t>
  </si>
  <si>
    <t>Y</t>
  </si>
  <si>
    <t>Breakeven point</t>
  </si>
  <si>
    <t>Your gross margin (Gross profit) percentage:</t>
  </si>
  <si>
    <t>© The Small Business Company Limited. All rights reserved.</t>
  </si>
  <si>
    <t>www.nzte.govt.nz</t>
  </si>
  <si>
    <t>Break-even calculator</t>
  </si>
  <si>
    <t>1. What's the time frame?</t>
  </si>
  <si>
    <t>Enter the number of weeks for this calculation</t>
  </si>
  <si>
    <t>Default setting is one year (52 weeks).</t>
  </si>
  <si>
    <t>2. Work out how much profit you need to make</t>
  </si>
  <si>
    <t>Your break-even result</t>
  </si>
  <si>
    <r>
      <t xml:space="preserve">How much </t>
    </r>
    <r>
      <rPr>
        <b/>
        <sz val="9"/>
        <rFont val="Arial"/>
        <family val="2"/>
      </rPr>
      <t>profit</t>
    </r>
    <r>
      <rPr>
        <sz val="9"/>
        <rFont val="Arial"/>
        <family val="2"/>
      </rPr>
      <t xml:space="preserve"> are you aiming for?</t>
    </r>
  </si>
  <si>
    <r>
      <t xml:space="preserve">What is your estimated </t>
    </r>
    <r>
      <rPr>
        <b/>
        <sz val="9"/>
        <rFont val="Arial"/>
        <family val="2"/>
      </rPr>
      <t>overheads</t>
    </r>
    <r>
      <rPr>
        <sz val="9"/>
        <rFont val="Arial"/>
        <family val="2"/>
      </rPr>
      <t>?</t>
    </r>
  </si>
  <si>
    <t>Gross margin</t>
  </si>
  <si>
    <r>
      <t xml:space="preserve">Enter the average </t>
    </r>
    <r>
      <rPr>
        <b/>
        <sz val="9"/>
        <rFont val="Arial"/>
        <family val="2"/>
      </rPr>
      <t>price</t>
    </r>
    <r>
      <rPr>
        <sz val="9"/>
        <rFont val="Arial"/>
        <family val="2"/>
      </rPr>
      <t xml:space="preserve"> of each unit you sell?</t>
    </r>
  </si>
  <si>
    <r>
      <rPr>
        <b/>
        <sz val="9"/>
        <rFont val="Arial"/>
        <family val="2"/>
      </rPr>
      <t>Labour</t>
    </r>
    <r>
      <rPr>
        <sz val="9"/>
        <rFont val="Arial"/>
        <family val="2"/>
      </rPr>
      <t xml:space="preserve"> cost for producing each unit</t>
    </r>
  </si>
  <si>
    <r>
      <t>M</t>
    </r>
    <r>
      <rPr>
        <b/>
        <sz val="9"/>
        <rFont val="Arial"/>
        <family val="2"/>
      </rPr>
      <t>aterial cost</t>
    </r>
    <r>
      <rPr>
        <sz val="9"/>
        <rFont val="Arial"/>
        <family val="2"/>
      </rPr>
      <t xml:space="preserve"> for producing each unit</t>
    </r>
  </si>
  <si>
    <t>Total variable costs per unit</t>
  </si>
  <si>
    <t>3. Calculate the gross margin on your products</t>
  </si>
  <si>
    <t>Break-even formula</t>
  </si>
  <si>
    <r>
      <t xml:space="preserve">This section will help you fill out the template by providing a breakdown of each question and additional information to help inform your answer.
</t>
    </r>
    <r>
      <rPr>
        <sz val="11"/>
        <rFont val="Arial"/>
        <family val="2"/>
      </rPr>
      <t xml:space="preserve">
</t>
    </r>
    <r>
      <rPr>
        <b/>
        <sz val="11"/>
        <rFont val="Arial"/>
        <family val="2"/>
      </rPr>
      <t>Choosing a time frame</t>
    </r>
    <r>
      <rPr>
        <sz val="9"/>
        <rFont val="Arial"/>
        <family val="2"/>
      </rPr>
      <t xml:space="preserve">
Start by deciding how many weeks are likely to pass before your business breaks even and enter your figure into the template.
Every business owner wants to break even as quickly as possible – but you’ll need to be realistic about how long this is likely to take. 
Your chosen figure is largely dependent on the costs and individual circumstances you’ll face as your business gets on its feet. 
Keep in mind that the first year of being in business is often fraught with expenses – some anticipated and others seemingly out of the blue. For this reason it’s a good practise to choose a relatively conservative estimate for when you are likely to break even. 
The default entry is 52 weeks (12 months) which is a popular target for start-up businesses. 
</t>
    </r>
  </si>
  <si>
    <r>
      <rPr>
        <b/>
        <sz val="11"/>
        <rFont val="Arial"/>
        <family val="2"/>
      </rPr>
      <t>What are your estimated overheads?</t>
    </r>
    <r>
      <rPr>
        <sz val="9"/>
        <rFont val="Arial"/>
        <family val="2"/>
      </rPr>
      <t xml:space="preserve">
Before entering your overheads into the template, consider if there are any costs you may have overlooked.
“Overheads” refer to ongoing expenses of operating a business – such as an invoice you receive every month or payment that occurs regularly. 
Common overheads include:</t>
    </r>
  </si>
  <si>
    <t>Rent or building lease.</t>
  </si>
  <si>
    <t>Mortgage payments.</t>
  </si>
  <si>
    <t>Electricity charges.</t>
  </si>
  <si>
    <t>●</t>
  </si>
  <si>
    <r>
      <rPr>
        <b/>
        <sz val="11"/>
        <rFont val="Arial"/>
        <family val="2"/>
      </rPr>
      <t>Work out how much profit you need to make</t>
    </r>
    <r>
      <rPr>
        <sz val="9"/>
        <rFont val="Arial"/>
        <family val="2"/>
      </rPr>
      <t xml:space="preserve">
The next step is determining how much profit you need to make and entering your figure into the template.
How much profit should you aim for? The answer depends on the various costs involved in getting each unit to market and your chosen position in the market. 
You’ll need to meet all your fixed and variable costs and choose an appropriate profit margin that will give you adequate capital to grow your business and fund future expansion.
Your profit margin will depend on market research to date (i.e. how much are your customers willing to pay for your products or services?) and how you position your business in the market.
Will you be a cost leader or will your products or services command a premium? If you are a boutique retailer it’s likely that your profit margins will be higher than a supermarket that focuses on high volume sales with slimmer margins. 
</t>
    </r>
  </si>
  <si>
    <r>
      <t xml:space="preserve">Remember that your overheads are distinct from your variable costs, which are often more infrequent. These are covered by labour and material costs in the gross margin section below.
</t>
    </r>
    <r>
      <rPr>
        <b/>
        <sz val="11"/>
        <rFont val="Arial"/>
        <family val="2"/>
      </rPr>
      <t>Calculate the gross margin on your products</t>
    </r>
    <r>
      <rPr>
        <sz val="9"/>
        <rFont val="Arial"/>
        <family val="2"/>
      </rPr>
      <t xml:space="preserve">
Enter the average price of each unit you sell under heading three of the template. This is the final sale price that you would expect a customer to pay.
As an example:
</t>
    </r>
  </si>
  <si>
    <t xml:space="preserve">For a product based business your average unit price might be $1250.00 for an outdoor furniture set. </t>
  </si>
  <si>
    <t xml:space="preserve">For a service based business your average unit price might be $700.00 for an initial consultation or assessment. </t>
  </si>
  <si>
    <r>
      <rPr>
        <i/>
        <sz val="9"/>
        <rFont val="Arial"/>
        <family val="2"/>
      </rPr>
      <t xml:space="preserve">Note: If your business offers a service rather than a product your unit price could be your individual charge out rate per-hour. </t>
    </r>
    <r>
      <rPr>
        <sz val="9"/>
        <rFont val="Arial"/>
        <family val="2"/>
      </rPr>
      <t xml:space="preserve">
From your average unit price you’ll need to subtract the labour and material costs of creating your products or completing services.
Labour costs include:
</t>
    </r>
  </si>
  <si>
    <t>Salary or wages paid to an employee to complete the job.</t>
  </si>
  <si>
    <t>Your own time spent completing the job.</t>
  </si>
  <si>
    <t>Material costs include:</t>
  </si>
  <si>
    <t>Tools or workplace consumables.</t>
  </si>
  <si>
    <t xml:space="preserve">Ingredients – such as ingredients of a meal. </t>
  </si>
  <si>
    <t xml:space="preserve">Raw materials – such as wood, steel, or nails. </t>
  </si>
  <si>
    <t xml:space="preserve">Our online calculator will help you to figure out the </t>
  </si>
  <si>
    <t>number of sales you need to make to achieve your desired profits.</t>
  </si>
  <si>
    <r>
      <rPr>
        <b/>
        <sz val="9"/>
        <rFont val="Arial"/>
        <family val="2"/>
      </rPr>
      <t>Disclaimer</t>
    </r>
    <r>
      <rPr>
        <sz val="9"/>
        <rFont val="Arial"/>
        <family val="2"/>
      </rPr>
      <t xml:space="preserve">
This tool is only intended as a general guide. We recommend you seek independent professional advice on any matter related to the specific use of the tool for your company.</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</si>
</sst>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quot;$&quot;#,##0.00"/>
    <numFmt numFmtId="174" formatCode="[$$-1409]#,##0"/>
    <numFmt numFmtId="175" formatCode="[$£-809]#,##0.00"/>
    <numFmt numFmtId="176" formatCode="#,##0_ ;\-#,##0\ "/>
    <numFmt numFmtId="177" formatCode="[$£-809]#,##0.000"/>
    <numFmt numFmtId="178" formatCode="[$£-809]#,##0.0"/>
    <numFmt numFmtId="179" formatCode="[$£-809]#,##0"/>
    <numFmt numFmtId="180" formatCode="[$$-409]#,##0"/>
    <numFmt numFmtId="181" formatCode="[$$-409]#,##0.00"/>
    <numFmt numFmtId="182" formatCode="[$$-1409]#,##0;\-[$$-1409]#,##0"/>
    <numFmt numFmtId="183" formatCode="[$€-2]\ #,##0"/>
    <numFmt numFmtId="184" formatCode="[$€-2]\ #,##0.00"/>
    <numFmt numFmtId="185" formatCode="0.0"/>
    <numFmt numFmtId="186" formatCode="0.000"/>
    <numFmt numFmtId="187" formatCode="_-&quot;$&quot;* #,##0.0_-;\-&quot;$&quot;* #,##0.0_-;_-&quot;$&quot;* &quot;-&quot;??_-;_-@_-"/>
    <numFmt numFmtId="188" formatCode="_-&quot;$&quot;* #,##0_-;\-&quot;$&quot;* #,##0_-;_-&quot;$&quot;* &quot;-&quot;??_-;_-@_-"/>
    <numFmt numFmtId="189" formatCode="&quot;Yes&quot;;&quot;Yes&quot;;&quot;No&quot;"/>
    <numFmt numFmtId="190" formatCode="&quot;True&quot;;&quot;True&quot;;&quot;False&quot;"/>
    <numFmt numFmtId="191" formatCode="&quot;On&quot;;&quot;On&quot;;&quot;Off&quot;"/>
    <numFmt numFmtId="192" formatCode="[$€-2]\ #,##0.00_);[Red]\([$€-2]\ #,##0.00\)"/>
  </numFmts>
  <fonts count="61">
    <font>
      <sz val="8.5"/>
      <name val="Verdana"/>
      <family val="0"/>
    </font>
    <font>
      <sz val="8"/>
      <name val="Verdana"/>
      <family val="2"/>
    </font>
    <font>
      <sz val="10"/>
      <name val="Arial"/>
      <family val="2"/>
    </font>
    <font>
      <sz val="8.5"/>
      <name val="Tahoma"/>
      <family val="2"/>
    </font>
    <font>
      <u val="single"/>
      <sz val="8.5"/>
      <color indexed="12"/>
      <name val="Tahoma"/>
      <family val="2"/>
    </font>
    <font>
      <b/>
      <sz val="8"/>
      <color indexed="9"/>
      <name val="Tahoma"/>
      <family val="2"/>
    </font>
    <font>
      <b/>
      <sz val="8"/>
      <color indexed="8"/>
      <name val="Tahoma"/>
      <family val="2"/>
    </font>
    <font>
      <b/>
      <sz val="9"/>
      <name val="Arial"/>
      <family val="2"/>
    </font>
    <font>
      <sz val="9"/>
      <name val="Arial"/>
      <family val="2"/>
    </font>
    <font>
      <sz val="16"/>
      <name val="Arial"/>
      <family val="2"/>
    </font>
    <font>
      <u val="single"/>
      <sz val="9"/>
      <color indexed="12"/>
      <name val="Arial"/>
      <family val="2"/>
    </font>
    <font>
      <sz val="14"/>
      <name val="Arial"/>
      <family val="2"/>
    </font>
    <font>
      <b/>
      <sz val="11"/>
      <name val="Arial"/>
      <family val="2"/>
    </font>
    <font>
      <i/>
      <sz val="8"/>
      <name val="Arial"/>
      <family val="2"/>
    </font>
    <font>
      <sz val="11"/>
      <name val="Arial"/>
      <family val="2"/>
    </font>
    <font>
      <sz val="11"/>
      <name val="Calibri"/>
      <family val="2"/>
    </font>
    <font>
      <sz val="9"/>
      <name val="Calibri"/>
      <family val="2"/>
    </font>
    <font>
      <i/>
      <sz val="9"/>
      <name val="Arial"/>
      <family val="2"/>
    </font>
    <font>
      <sz val="10"/>
      <color indexed="63"/>
      <name val="Arial"/>
      <family val="0"/>
    </font>
    <font>
      <sz val="10"/>
      <color indexed="9"/>
      <name val="Arial"/>
      <family val="0"/>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53"/>
      <name val="Verdana"/>
      <family val="2"/>
    </font>
    <font>
      <sz val="9"/>
      <color indexed="9"/>
      <name val="Arial"/>
      <family val="2"/>
    </font>
    <font>
      <b/>
      <sz val="20"/>
      <color indexed="23"/>
      <name val="Arial"/>
      <family val="0"/>
    </font>
    <font>
      <b/>
      <sz val="18"/>
      <color indexed="23"/>
      <name val="Arial"/>
      <family val="0"/>
    </font>
    <font>
      <b/>
      <sz val="10"/>
      <color indexed="63"/>
      <name val="Arial"/>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9"/>
      <color theme="0"/>
      <name val="Arial"/>
      <family val="2"/>
    </font>
    <font>
      <b/>
      <sz val="20"/>
      <color theme="1" tint="0.49998000264167786"/>
      <name val="Arial"/>
      <family val="0"/>
    </font>
    <font>
      <b/>
      <sz val="18"/>
      <color theme="1" tint="0.49998000264167786"/>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8EBFF"/>
        <bgColor indexed="64"/>
      </patternFill>
    </fill>
    <fill>
      <patternFill patternType="solid">
        <fgColor rgb="FFE2CD79"/>
        <bgColor indexed="64"/>
      </patternFill>
    </fill>
    <fill>
      <patternFill patternType="solid">
        <fgColor rgb="FF7AC1E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rgb="FF314454"/>
      </top>
      <bottom style="hair">
        <color rgb="FF314454"/>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37" fontId="5" fillId="30" borderId="3" applyBorder="0">
      <alignment horizontal="left" vertical="center" indent="1"/>
      <protection/>
    </xf>
    <xf numFmtId="0" fontId="6" fillId="0" borderId="4" applyNumberFormat="0" applyFill="0">
      <alignment horizontal="centerContinuous" vertical="top"/>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0" borderId="0" applyNumberFormat="0" applyFill="0" applyBorder="0" applyAlignment="0" applyProtection="0"/>
    <xf numFmtId="0" fontId="51" fillId="31" borderId="1" applyNumberFormat="0" applyAlignment="0" applyProtection="0"/>
    <xf numFmtId="0" fontId="52" fillId="0" borderId="8" applyNumberFormat="0" applyFill="0" applyAlignment="0" applyProtection="0"/>
    <xf numFmtId="0" fontId="53" fillId="32"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0" fillId="33"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98">
    <xf numFmtId="0" fontId="0" fillId="0" borderId="0" xfId="0" applyAlignment="1">
      <alignment/>
    </xf>
    <xf numFmtId="0" fontId="0" fillId="0" borderId="0" xfId="0" applyFont="1" applyAlignment="1">
      <alignment/>
    </xf>
    <xf numFmtId="3" fontId="0" fillId="0" borderId="0" xfId="0" applyNumberFormat="1" applyAlignment="1">
      <alignment/>
    </xf>
    <xf numFmtId="1" fontId="0" fillId="0" borderId="0" xfId="0" applyNumberFormat="1" applyAlignment="1">
      <alignment/>
    </xf>
    <xf numFmtId="188" fontId="0" fillId="0" borderId="0" xfId="44" applyNumberFormat="1" applyFont="1" applyAlignment="1">
      <alignment/>
    </xf>
    <xf numFmtId="188" fontId="0" fillId="0" borderId="0" xfId="0" applyNumberFormat="1" applyAlignment="1">
      <alignment/>
    </xf>
    <xf numFmtId="0" fontId="8" fillId="34" borderId="0" xfId="0" applyFont="1" applyFill="1" applyAlignment="1" applyProtection="1">
      <alignment/>
      <protection/>
    </xf>
    <xf numFmtId="0" fontId="8" fillId="34" borderId="0" xfId="0" applyFont="1" applyFill="1" applyBorder="1" applyAlignment="1" applyProtection="1">
      <alignment/>
      <protection/>
    </xf>
    <xf numFmtId="0" fontId="7" fillId="34" borderId="0" xfId="0" applyFont="1" applyFill="1" applyBorder="1" applyAlignment="1" applyProtection="1">
      <alignment horizontal="center" vertical="center"/>
      <protection/>
    </xf>
    <xf numFmtId="7" fontId="8" fillId="34" borderId="0" xfId="0" applyNumberFormat="1" applyFont="1" applyFill="1" applyBorder="1" applyAlignment="1" applyProtection="1">
      <alignment vertical="center"/>
      <protection/>
    </xf>
    <xf numFmtId="7" fontId="8" fillId="34" borderId="0" xfId="44" applyNumberFormat="1" applyFont="1" applyFill="1" applyBorder="1" applyAlignment="1" applyProtection="1">
      <alignment vertical="center"/>
      <protection/>
    </xf>
    <xf numFmtId="0" fontId="8" fillId="34" borderId="0" xfId="0" applyFont="1" applyFill="1" applyBorder="1" applyAlignment="1" applyProtection="1">
      <alignment/>
      <protection/>
    </xf>
    <xf numFmtId="0" fontId="8" fillId="34" borderId="0" xfId="0" applyFont="1" applyFill="1" applyBorder="1" applyAlignment="1" applyProtection="1">
      <alignment horizontal="right" vertical="center" indent="1"/>
      <protection/>
    </xf>
    <xf numFmtId="0" fontId="8" fillId="34" borderId="0" xfId="0" applyFont="1" applyFill="1" applyBorder="1" applyAlignment="1" applyProtection="1">
      <alignment horizontal="right" vertical="center"/>
      <protection/>
    </xf>
    <xf numFmtId="0" fontId="7" fillId="34" borderId="0" xfId="44" applyNumberFormat="1" applyFont="1" applyFill="1" applyBorder="1" applyAlignment="1" applyProtection="1">
      <alignment horizontal="center" vertical="center"/>
      <protection/>
    </xf>
    <xf numFmtId="172" fontId="8" fillId="34" borderId="0" xfId="0" applyNumberFormat="1" applyFont="1" applyFill="1" applyBorder="1" applyAlignment="1" applyProtection="1">
      <alignment vertical="center"/>
      <protection/>
    </xf>
    <xf numFmtId="0" fontId="8" fillId="34" borderId="0" xfId="0" applyFont="1" applyFill="1" applyBorder="1" applyAlignment="1" applyProtection="1">
      <alignment horizontal="center" vertical="center"/>
      <protection/>
    </xf>
    <xf numFmtId="3" fontId="7" fillId="34" borderId="0" xfId="44" applyNumberFormat="1" applyFont="1" applyFill="1" applyBorder="1" applyAlignment="1" applyProtection="1">
      <alignment horizontal="center" vertical="center"/>
      <protection/>
    </xf>
    <xf numFmtId="44" fontId="7" fillId="34" borderId="0" xfId="44" applyFont="1" applyFill="1" applyBorder="1" applyAlignment="1" applyProtection="1">
      <alignment vertical="center"/>
      <protection/>
    </xf>
    <xf numFmtId="3" fontId="8" fillId="34" borderId="0" xfId="0" applyNumberFormat="1" applyFont="1" applyFill="1" applyBorder="1" applyAlignment="1" applyProtection="1">
      <alignment vertical="center"/>
      <protection/>
    </xf>
    <xf numFmtId="3" fontId="8" fillId="34" borderId="0" xfId="0" applyNumberFormat="1" applyFont="1" applyFill="1" applyBorder="1" applyAlignment="1" applyProtection="1">
      <alignment/>
      <protection/>
    </xf>
    <xf numFmtId="173" fontId="8" fillId="34" borderId="0" xfId="0" applyNumberFormat="1" applyFont="1" applyFill="1" applyBorder="1" applyAlignment="1" applyProtection="1">
      <alignment/>
      <protection/>
    </xf>
    <xf numFmtId="0" fontId="58" fillId="34" borderId="0" xfId="0" applyNumberFormat="1" applyFont="1" applyFill="1" applyAlignment="1" applyProtection="1">
      <alignment/>
      <protection/>
    </xf>
    <xf numFmtId="0" fontId="58" fillId="34" borderId="0" xfId="0" applyFont="1" applyFill="1" applyBorder="1" applyAlignment="1" applyProtection="1">
      <alignment/>
      <protection/>
    </xf>
    <xf numFmtId="0" fontId="7"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horizontal="right" vertical="center" wrapText="1" indent="1"/>
      <protection/>
    </xf>
    <xf numFmtId="173" fontId="8" fillId="34" borderId="0" xfId="0" applyNumberFormat="1" applyFont="1" applyFill="1" applyBorder="1" applyAlignment="1" applyProtection="1">
      <alignment/>
      <protection/>
    </xf>
    <xf numFmtId="0" fontId="7" fillId="34" borderId="0" xfId="0" applyFont="1" applyFill="1" applyBorder="1" applyAlignment="1" applyProtection="1">
      <alignment horizontal="right" vertical="center" wrapText="1"/>
      <protection/>
    </xf>
    <xf numFmtId="9" fontId="8" fillId="34" borderId="0" xfId="68" applyFont="1" applyFill="1" applyBorder="1" applyAlignment="1" applyProtection="1">
      <alignment horizontal="right" vertical="center" indent="1"/>
      <protection/>
    </xf>
    <xf numFmtId="173" fontId="8" fillId="34" borderId="0" xfId="0" applyNumberFormat="1" applyFont="1" applyFill="1" applyAlignment="1" applyProtection="1">
      <alignment/>
      <protection/>
    </xf>
    <xf numFmtId="0" fontId="7" fillId="34" borderId="0" xfId="0" applyFont="1" applyFill="1" applyBorder="1" applyAlignment="1" applyProtection="1">
      <alignment horizontal="right" vertical="center"/>
      <protection/>
    </xf>
    <xf numFmtId="7" fontId="7" fillId="34" borderId="0" xfId="44" applyNumberFormat="1" applyFont="1" applyFill="1" applyBorder="1" applyAlignment="1" applyProtection="1">
      <alignment vertical="center"/>
      <protection/>
    </xf>
    <xf numFmtId="173" fontId="7" fillId="34" borderId="0"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wrapText="1"/>
      <protection/>
    </xf>
    <xf numFmtId="175" fontId="8" fillId="34" borderId="0" xfId="44" applyNumberFormat="1" applyFont="1" applyFill="1" applyBorder="1" applyAlignment="1" applyProtection="1">
      <alignment vertical="center"/>
      <protection/>
    </xf>
    <xf numFmtId="0" fontId="10" fillId="34" borderId="0" xfId="55" applyFont="1" applyFill="1" applyBorder="1" applyAlignment="1" applyProtection="1">
      <alignment horizontal="center" vertical="top"/>
      <protection/>
    </xf>
    <xf numFmtId="0" fontId="8" fillId="34" borderId="0" xfId="0" applyFont="1" applyFill="1" applyBorder="1" applyAlignment="1" applyProtection="1">
      <alignment horizontal="center" vertical="top"/>
      <protection/>
    </xf>
    <xf numFmtId="9" fontId="7" fillId="34" borderId="0" xfId="68" applyFont="1" applyFill="1" applyBorder="1" applyAlignment="1" applyProtection="1">
      <alignment vertical="center"/>
      <protection/>
    </xf>
    <xf numFmtId="172" fontId="8" fillId="34" borderId="0" xfId="44" applyNumberFormat="1" applyFont="1" applyFill="1" applyBorder="1" applyAlignment="1" applyProtection="1">
      <alignment vertical="center"/>
      <protection locked="0"/>
    </xf>
    <xf numFmtId="0" fontId="9" fillId="34" borderId="0" xfId="0" applyFont="1" applyFill="1" applyAlignment="1">
      <alignment/>
    </xf>
    <xf numFmtId="0" fontId="8" fillId="34" borderId="0" xfId="0" applyFont="1" applyFill="1" applyAlignment="1">
      <alignment/>
    </xf>
    <xf numFmtId="0" fontId="16" fillId="34" borderId="0" xfId="0" applyFont="1" applyFill="1" applyAlignment="1">
      <alignment horizontal="center" vertical="center"/>
    </xf>
    <xf numFmtId="0" fontId="8" fillId="34" borderId="0" xfId="0" applyFont="1" applyFill="1" applyAlignment="1">
      <alignment vertical="center"/>
    </xf>
    <xf numFmtId="0" fontId="15" fillId="34" borderId="0" xfId="0" applyFont="1" applyFill="1" applyAlignment="1">
      <alignment horizontal="left" vertical="center"/>
    </xf>
    <xf numFmtId="173" fontId="8" fillId="34" borderId="0" xfId="44" applyNumberFormat="1" applyFont="1" applyFill="1" applyBorder="1" applyAlignment="1" applyProtection="1">
      <alignment vertical="center"/>
      <protection/>
    </xf>
    <xf numFmtId="0" fontId="8" fillId="34" borderId="0" xfId="0" applyFont="1" applyFill="1" applyBorder="1" applyAlignment="1" applyProtection="1">
      <alignment vertical="top" wrapText="1"/>
      <protection/>
    </xf>
    <xf numFmtId="0" fontId="8" fillId="35" borderId="0" xfId="0" applyFont="1" applyFill="1" applyBorder="1" applyAlignment="1" applyProtection="1">
      <alignment/>
      <protection/>
    </xf>
    <xf numFmtId="0" fontId="8" fillId="35" borderId="0" xfId="0" applyFont="1" applyFill="1" applyAlignment="1" applyProtection="1">
      <alignment/>
      <protection/>
    </xf>
    <xf numFmtId="0" fontId="8" fillId="35" borderId="0" xfId="0" applyFont="1" applyFill="1" applyBorder="1" applyAlignment="1" applyProtection="1">
      <alignment vertical="top" wrapText="1"/>
      <protection/>
    </xf>
    <xf numFmtId="0" fontId="11" fillId="35" borderId="0" xfId="0" applyFont="1" applyFill="1" applyAlignment="1" applyProtection="1">
      <alignment vertical="center"/>
      <protection/>
    </xf>
    <xf numFmtId="3" fontId="7" fillId="35" borderId="0" xfId="68" applyNumberFormat="1" applyFont="1" applyFill="1" applyBorder="1" applyAlignment="1" applyProtection="1">
      <alignment horizontal="right" vertical="center" wrapText="1"/>
      <protection/>
    </xf>
    <xf numFmtId="172" fontId="7" fillId="35" borderId="12" xfId="68" applyNumberFormat="1" applyFont="1" applyFill="1" applyBorder="1" applyAlignment="1" applyProtection="1">
      <alignment horizontal="right" vertical="center"/>
      <protection/>
    </xf>
    <xf numFmtId="3" fontId="7" fillId="35" borderId="0" xfId="68" applyNumberFormat="1" applyFont="1" applyFill="1" applyBorder="1" applyAlignment="1" applyProtection="1">
      <alignment horizontal="center" vertical="center" wrapText="1"/>
      <protection/>
    </xf>
    <xf numFmtId="3" fontId="7" fillId="35" borderId="0" xfId="68" applyNumberFormat="1" applyFont="1" applyFill="1" applyBorder="1" applyAlignment="1" applyProtection="1">
      <alignment vertical="center"/>
      <protection/>
    </xf>
    <xf numFmtId="0" fontId="7" fillId="35" borderId="12" xfId="0" applyFont="1" applyFill="1" applyBorder="1" applyAlignment="1" applyProtection="1">
      <alignment horizontal="right" vertical="center" wrapText="1" indent="1"/>
      <protection/>
    </xf>
    <xf numFmtId="3" fontId="7" fillId="35" borderId="12" xfId="68" applyNumberFormat="1" applyFont="1" applyFill="1" applyBorder="1" applyAlignment="1" applyProtection="1">
      <alignment horizontal="center" vertical="center"/>
      <protection/>
    </xf>
    <xf numFmtId="3" fontId="7" fillId="35" borderId="12" xfId="68" applyNumberFormat="1" applyFont="1" applyFill="1" applyBorder="1" applyAlignment="1" applyProtection="1">
      <alignment vertical="center"/>
      <protection/>
    </xf>
    <xf numFmtId="172" fontId="7" fillId="35" borderId="12" xfId="68" applyNumberFormat="1" applyFont="1" applyFill="1" applyBorder="1" applyAlignment="1" applyProtection="1">
      <alignment horizontal="center" vertical="center"/>
      <protection/>
    </xf>
    <xf numFmtId="0" fontId="7" fillId="35" borderId="12" xfId="0" applyFont="1" applyFill="1" applyBorder="1" applyAlignment="1" applyProtection="1">
      <alignment horizontal="center" vertical="center" wrapText="1"/>
      <protection/>
    </xf>
    <xf numFmtId="172" fontId="7" fillId="35" borderId="12" xfId="68" applyNumberFormat="1"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protection/>
    </xf>
    <xf numFmtId="0" fontId="7" fillId="35" borderId="0" xfId="0" applyFont="1" applyFill="1" applyBorder="1" applyAlignment="1" applyProtection="1">
      <alignment horizontal="right" vertical="center"/>
      <protection/>
    </xf>
    <xf numFmtId="9" fontId="7" fillId="35" borderId="0" xfId="68" applyFont="1" applyFill="1" applyBorder="1" applyAlignment="1" applyProtection="1">
      <alignment vertical="center"/>
      <protection/>
    </xf>
    <xf numFmtId="0" fontId="8" fillId="36" borderId="0" xfId="0" applyFont="1" applyFill="1" applyAlignment="1" applyProtection="1">
      <alignment/>
      <protection/>
    </xf>
    <xf numFmtId="172" fontId="7" fillId="36" borderId="0" xfId="68" applyNumberFormat="1" applyFont="1" applyFill="1" applyBorder="1" applyAlignment="1" applyProtection="1">
      <alignment vertical="center"/>
      <protection/>
    </xf>
    <xf numFmtId="0" fontId="8" fillId="36" borderId="0" xfId="0" applyFont="1" applyFill="1" applyBorder="1" applyAlignment="1" applyProtection="1">
      <alignment/>
      <protection/>
    </xf>
    <xf numFmtId="0" fontId="7" fillId="36" borderId="0" xfId="0" applyFont="1" applyFill="1" applyBorder="1" applyAlignment="1" applyProtection="1">
      <alignment horizontal="right" vertical="center" indent="1"/>
      <protection/>
    </xf>
    <xf numFmtId="173" fontId="7" fillId="36" borderId="0" xfId="68" applyNumberFormat="1" applyFont="1" applyFill="1" applyBorder="1" applyAlignment="1" applyProtection="1">
      <alignment vertical="center"/>
      <protection/>
    </xf>
    <xf numFmtId="0" fontId="8" fillId="37" borderId="0" xfId="0" applyFont="1" applyFill="1" applyBorder="1" applyAlignment="1" applyProtection="1">
      <alignment/>
      <protection/>
    </xf>
    <xf numFmtId="0" fontId="7" fillId="37" borderId="0" xfId="0" applyFont="1" applyFill="1" applyBorder="1" applyAlignment="1" applyProtection="1">
      <alignment horizontal="right" vertical="center" indent="1"/>
      <protection/>
    </xf>
    <xf numFmtId="0" fontId="8" fillId="37" borderId="0" xfId="0" applyFont="1" applyFill="1" applyAlignment="1" applyProtection="1">
      <alignment/>
      <protection/>
    </xf>
    <xf numFmtId="173" fontId="7" fillId="37" borderId="0" xfId="68" applyNumberFormat="1" applyFont="1" applyFill="1" applyBorder="1" applyAlignment="1" applyProtection="1">
      <alignment vertical="center"/>
      <protection/>
    </xf>
    <xf numFmtId="173" fontId="8" fillId="35" borderId="0" xfId="44" applyNumberFormat="1" applyFont="1" applyFill="1" applyBorder="1" applyAlignment="1" applyProtection="1">
      <alignment vertical="center"/>
      <protection locked="0"/>
    </xf>
    <xf numFmtId="172" fontId="8" fillId="35" borderId="0" xfId="44" applyNumberFormat="1" applyFont="1" applyFill="1" applyBorder="1" applyAlignment="1" applyProtection="1">
      <alignment vertical="center"/>
      <protection locked="0"/>
    </xf>
    <xf numFmtId="176" fontId="8" fillId="35" borderId="0" xfId="44" applyNumberFormat="1" applyFont="1" applyFill="1" applyBorder="1" applyAlignment="1" applyProtection="1">
      <alignment vertical="center"/>
      <protection locked="0"/>
    </xf>
    <xf numFmtId="0" fontId="59" fillId="34" borderId="0" xfId="0" applyFont="1" applyFill="1" applyBorder="1" applyAlignment="1">
      <alignment horizontal="left" vertical="center"/>
    </xf>
    <xf numFmtId="0" fontId="8" fillId="34" borderId="0" xfId="0" applyFont="1" applyFill="1" applyAlignment="1" applyProtection="1">
      <alignment vertical="center"/>
      <protection locked="0"/>
    </xf>
    <xf numFmtId="0" fontId="10" fillId="34" borderId="0" xfId="55" applyFont="1" applyFill="1" applyBorder="1" applyAlignment="1" applyProtection="1">
      <alignment horizontal="center" vertical="top"/>
      <protection/>
    </xf>
    <xf numFmtId="0" fontId="8" fillId="34" borderId="0" xfId="0" applyFont="1" applyFill="1" applyBorder="1" applyAlignment="1" applyProtection="1">
      <alignment horizontal="center" vertical="top"/>
      <protection/>
    </xf>
    <xf numFmtId="0" fontId="14" fillId="34" borderId="0" xfId="0" applyFont="1" applyFill="1" applyAlignment="1" applyProtection="1">
      <alignment/>
      <protection/>
    </xf>
    <xf numFmtId="0" fontId="8" fillId="34" borderId="0" xfId="0" applyFont="1" applyFill="1" applyAlignment="1" applyProtection="1">
      <alignment wrapText="1"/>
      <protection/>
    </xf>
    <xf numFmtId="0" fontId="8" fillId="34" borderId="0" xfId="0" applyFont="1" applyFill="1" applyBorder="1" applyAlignment="1" applyProtection="1">
      <alignment vertical="top" wrapText="1"/>
      <protection/>
    </xf>
    <xf numFmtId="0" fontId="12" fillId="34" borderId="0" xfId="0" applyFont="1" applyFill="1" applyBorder="1" applyAlignment="1" applyProtection="1">
      <alignment horizontal="left" vertical="center" indent="1"/>
      <protection/>
    </xf>
    <xf numFmtId="0" fontId="7" fillId="34" borderId="0" xfId="0" applyFont="1" applyFill="1" applyBorder="1" applyAlignment="1" applyProtection="1">
      <alignment horizontal="right" vertical="center"/>
      <protection/>
    </xf>
    <xf numFmtId="0" fontId="8" fillId="34" borderId="0" xfId="0" applyFont="1" applyFill="1" applyBorder="1" applyAlignment="1" applyProtection="1">
      <alignment horizontal="right" vertical="center" wrapText="1" indent="1"/>
      <protection/>
    </xf>
    <xf numFmtId="0" fontId="8" fillId="34" borderId="0" xfId="0" applyFont="1" applyFill="1" applyBorder="1" applyAlignment="1">
      <alignment horizontal="right" vertical="center" indent="1"/>
    </xf>
    <xf numFmtId="0" fontId="12" fillId="34" borderId="0" xfId="0" applyFont="1" applyFill="1" applyBorder="1" applyAlignment="1" applyProtection="1">
      <alignment horizontal="left" vertical="center"/>
      <protection/>
    </xf>
    <xf numFmtId="0" fontId="10" fillId="34" borderId="0" xfId="55" applyFont="1" applyFill="1" applyBorder="1" applyAlignment="1" applyProtection="1">
      <alignment horizontal="center" vertical="top"/>
      <protection/>
    </xf>
    <xf numFmtId="0" fontId="8" fillId="34" borderId="0" xfId="0" applyFont="1" applyFill="1" applyBorder="1" applyAlignment="1" applyProtection="1">
      <alignment horizontal="center" vertical="top"/>
      <protection/>
    </xf>
    <xf numFmtId="0" fontId="13" fillId="34" borderId="0" xfId="0" applyFont="1" applyFill="1" applyAlignment="1" applyProtection="1">
      <alignment horizontal="center"/>
      <protection/>
    </xf>
    <xf numFmtId="0" fontId="60" fillId="35" borderId="0" xfId="0" applyFont="1" applyFill="1" applyAlignment="1" applyProtection="1">
      <alignment vertical="center"/>
      <protection/>
    </xf>
    <xf numFmtId="0" fontId="7" fillId="36" borderId="0" xfId="0" applyFont="1" applyFill="1" applyBorder="1" applyAlignment="1" applyProtection="1">
      <alignment horizontal="right" vertical="center" wrapText="1" indent="1"/>
      <protection/>
    </xf>
    <xf numFmtId="0" fontId="8" fillId="36" borderId="0" xfId="0" applyFont="1" applyFill="1" applyBorder="1" applyAlignment="1">
      <alignment horizontal="right" vertical="center" wrapText="1" indent="1"/>
    </xf>
    <xf numFmtId="0" fontId="7" fillId="34" borderId="0" xfId="0" applyFont="1" applyFill="1" applyBorder="1" applyAlignment="1" applyProtection="1">
      <alignment horizontal="right" vertical="center" wrapText="1" indent="1"/>
      <protection/>
    </xf>
    <xf numFmtId="0" fontId="8" fillId="34" borderId="0" xfId="0" applyFont="1" applyFill="1" applyAlignment="1">
      <alignment wrapText="1"/>
    </xf>
    <xf numFmtId="0" fontId="8" fillId="34" borderId="0" xfId="0" applyFont="1" applyFill="1" applyAlignment="1">
      <alignment vertical="top" wrapText="1"/>
    </xf>
    <xf numFmtId="0" fontId="15" fillId="34" borderId="0" xfId="0" applyFont="1" applyFill="1" applyAlignment="1">
      <alignmen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2 2 2" xfId="62"/>
    <cellStyle name="Normal 2 3" xfId="63"/>
    <cellStyle name="Normal 2_Sheet1" xfId="64"/>
    <cellStyle name="Normal 3" xfId="65"/>
    <cellStyle name="Note" xfId="66"/>
    <cellStyle name="Output" xfId="67"/>
    <cellStyle name="Percent" xfId="68"/>
    <cellStyle name="Percent 2" xfId="69"/>
    <cellStyle name="Percent 3" xfId="70"/>
    <cellStyle name="Title" xfId="71"/>
    <cellStyle name="Total" xfId="72"/>
    <cellStyle name="Warning Text" xfId="7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1D8FD8"/>
      <rgbColor rgb="0000FF00"/>
      <rgbColor rgb="000000FF"/>
      <rgbColor rgb="00FFFF00"/>
      <rgbColor rgb="000F5CC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922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06"/>
          <c:w val="0.90875"/>
          <c:h val="0.9445"/>
        </c:manualLayout>
      </c:layout>
      <c:scatterChart>
        <c:scatterStyle val="lineMarker"/>
        <c:varyColors val="0"/>
        <c:ser>
          <c:idx val="0"/>
          <c:order val="0"/>
          <c:tx>
            <c:strRef>
              <c:f>ChartData!$A$2</c:f>
              <c:strCache>
                <c:ptCount val="1"/>
                <c:pt idx="0">
                  <c:v>Total revenue</c:v>
                </c:pt>
              </c:strCache>
            </c:strRef>
          </c:tx>
          <c:spPr>
            <a:ln w="25400">
              <a:solidFill>
                <a:srgbClr val="1D8FD8"/>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
                <c:rich>
                  <a:bodyPr vert="horz" rot="0" anchor="ctr"/>
                  <a:lstStyle/>
                  <a:p>
                    <a:pPr algn="ctr">
                      <a:defRPr/>
                    </a:pPr>
                    <a:r>
                      <a:rPr lang="en-US" cap="none" sz="1000" b="0" i="0" u="none" baseline="0">
                        <a:solidFill>
                          <a:srgbClr val="333333"/>
                        </a:solidFill>
                      </a:rPr>
                      <a:t> Total revenue</a:t>
                    </a:r>
                  </a:p>
                </c:rich>
              </c:tx>
              <c:numFmt formatCode="General" sourceLinked="1"/>
              <c:dLblPos val="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ChartData!$B$1:$K$1</c:f>
              <c:numCache>
                <c:ptCount val="10"/>
                <c:pt idx="0">
                  <c:v>272.72727272727275</c:v>
                </c:pt>
                <c:pt idx="1">
                  <c:v>545.4545454545455</c:v>
                </c:pt>
                <c:pt idx="2">
                  <c:v>818.1818181818182</c:v>
                </c:pt>
                <c:pt idx="3">
                  <c:v>1090.909090909091</c:v>
                </c:pt>
                <c:pt idx="4">
                  <c:v>1363.6363636363637</c:v>
                </c:pt>
                <c:pt idx="5">
                  <c:v>1636.3636363636365</c:v>
                </c:pt>
                <c:pt idx="6">
                  <c:v>1909.0909090909092</c:v>
                </c:pt>
                <c:pt idx="7">
                  <c:v>2181.818181818182</c:v>
                </c:pt>
                <c:pt idx="8">
                  <c:v>2454.545454545455</c:v>
                </c:pt>
                <c:pt idx="9">
                  <c:v>2727.2727272727275</c:v>
                </c:pt>
              </c:numCache>
            </c:numRef>
          </c:xVal>
          <c:yVal>
            <c:numRef>
              <c:f>ChartData!$B$2:$K$2</c:f>
              <c:numCache>
                <c:ptCount val="10"/>
                <c:pt idx="0">
                  <c:v>27272.727272727276</c:v>
                </c:pt>
                <c:pt idx="1">
                  <c:v>54545.45454545455</c:v>
                </c:pt>
                <c:pt idx="2">
                  <c:v>81818.18181818182</c:v>
                </c:pt>
                <c:pt idx="3">
                  <c:v>109090.9090909091</c:v>
                </c:pt>
                <c:pt idx="4">
                  <c:v>136363.63636363638</c:v>
                </c:pt>
                <c:pt idx="5">
                  <c:v>163636.36363636365</c:v>
                </c:pt>
                <c:pt idx="6">
                  <c:v>190909.0909090909</c:v>
                </c:pt>
                <c:pt idx="7">
                  <c:v>218181.8181818182</c:v>
                </c:pt>
                <c:pt idx="8">
                  <c:v>245454.5454545455</c:v>
                </c:pt>
                <c:pt idx="9">
                  <c:v>272727.27272727276</c:v>
                </c:pt>
              </c:numCache>
            </c:numRef>
          </c:yVal>
          <c:smooth val="0"/>
        </c:ser>
        <c:ser>
          <c:idx val="1"/>
          <c:order val="1"/>
          <c:tx>
            <c:strRef>
              <c:f>ChartData!$A$5</c:f>
              <c:strCache>
                <c:ptCount val="1"/>
                <c:pt idx="0">
                  <c:v>Total costs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
                <c:rich>
                  <a:bodyPr vert="horz" rot="0" anchor="ctr"/>
                  <a:lstStyle/>
                  <a:p>
                    <a:pPr algn="ctr">
                      <a:defRPr/>
                    </a:pPr>
                    <a:r>
                      <a:rPr lang="en-US" cap="none" sz="1000" b="0" i="0" u="none" baseline="0">
                        <a:solidFill>
                          <a:srgbClr val="333333"/>
                        </a:solidFill>
                      </a:rPr>
                      <a:t>Total costs</a:t>
                    </a:r>
                  </a:p>
                </c:rich>
              </c:tx>
              <c:numFmt formatCode="General" sourceLinked="1"/>
              <c:dLblPos val="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ChartData!$B$1:$K$1</c:f>
              <c:numCache>
                <c:ptCount val="10"/>
                <c:pt idx="0">
                  <c:v>272.72727272727275</c:v>
                </c:pt>
                <c:pt idx="1">
                  <c:v>545.4545454545455</c:v>
                </c:pt>
                <c:pt idx="2">
                  <c:v>818.1818181818182</c:v>
                </c:pt>
                <c:pt idx="3">
                  <c:v>1090.909090909091</c:v>
                </c:pt>
                <c:pt idx="4">
                  <c:v>1363.6363636363637</c:v>
                </c:pt>
                <c:pt idx="5">
                  <c:v>1636.3636363636365</c:v>
                </c:pt>
                <c:pt idx="6">
                  <c:v>1909.0909090909092</c:v>
                </c:pt>
                <c:pt idx="7">
                  <c:v>2181.818181818182</c:v>
                </c:pt>
                <c:pt idx="8">
                  <c:v>2454.545454545455</c:v>
                </c:pt>
                <c:pt idx="9">
                  <c:v>2727.2727272727275</c:v>
                </c:pt>
              </c:numCache>
            </c:numRef>
          </c:xVal>
          <c:yVal>
            <c:numRef>
              <c:f>ChartData!$B$5:$K$5</c:f>
              <c:numCache>
                <c:ptCount val="10"/>
                <c:pt idx="0">
                  <c:v>62272.72727272727</c:v>
                </c:pt>
                <c:pt idx="1">
                  <c:v>74545.45454545454</c:v>
                </c:pt>
                <c:pt idx="2">
                  <c:v>86818.18181818182</c:v>
                </c:pt>
                <c:pt idx="3">
                  <c:v>99090.90909090909</c:v>
                </c:pt>
                <c:pt idx="4">
                  <c:v>111363.63636363637</c:v>
                </c:pt>
                <c:pt idx="5">
                  <c:v>123636.36363636365</c:v>
                </c:pt>
                <c:pt idx="6">
                  <c:v>135909.0909090909</c:v>
                </c:pt>
                <c:pt idx="7">
                  <c:v>148181.81818181818</c:v>
                </c:pt>
                <c:pt idx="8">
                  <c:v>160454.54545454547</c:v>
                </c:pt>
                <c:pt idx="9">
                  <c:v>172727.27272727274</c:v>
                </c:pt>
              </c:numCache>
            </c:numRef>
          </c:yVal>
          <c:smooth val="0"/>
        </c:ser>
        <c:ser>
          <c:idx val="2"/>
          <c:order val="2"/>
          <c:tx>
            <c:v>Variable costs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
                <c:rich>
                  <a:bodyPr vert="horz" rot="0" anchor="ctr"/>
                  <a:lstStyle/>
                  <a:p>
                    <a:pPr algn="ctr">
                      <a:defRPr/>
                    </a:pPr>
                    <a:r>
                      <a:rPr lang="en-US" cap="none" sz="1000" b="0" i="0" u="none" baseline="0">
                        <a:solidFill>
                          <a:srgbClr val="333333"/>
                        </a:solidFill>
                      </a:rPr>
                      <a:t> Variable costs</a:t>
                    </a:r>
                  </a:p>
                </c:rich>
              </c:tx>
              <c:numFmt formatCode="General" sourceLinked="1"/>
              <c:dLblPos val="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ChartData!$B$1:$K$1</c:f>
              <c:numCache>
                <c:ptCount val="10"/>
                <c:pt idx="0">
                  <c:v>272.72727272727275</c:v>
                </c:pt>
                <c:pt idx="1">
                  <c:v>545.4545454545455</c:v>
                </c:pt>
                <c:pt idx="2">
                  <c:v>818.1818181818182</c:v>
                </c:pt>
                <c:pt idx="3">
                  <c:v>1090.909090909091</c:v>
                </c:pt>
                <c:pt idx="4">
                  <c:v>1363.6363636363637</c:v>
                </c:pt>
                <c:pt idx="5">
                  <c:v>1636.3636363636365</c:v>
                </c:pt>
                <c:pt idx="6">
                  <c:v>1909.0909090909092</c:v>
                </c:pt>
                <c:pt idx="7">
                  <c:v>2181.818181818182</c:v>
                </c:pt>
                <c:pt idx="8">
                  <c:v>2454.545454545455</c:v>
                </c:pt>
                <c:pt idx="9">
                  <c:v>2727.2727272727275</c:v>
                </c:pt>
              </c:numCache>
            </c:numRef>
          </c:xVal>
          <c:yVal>
            <c:numRef>
              <c:f>ChartData!$B$3:$K$3</c:f>
              <c:numCache>
                <c:ptCount val="10"/>
                <c:pt idx="0">
                  <c:v>12272.727272727274</c:v>
                </c:pt>
                <c:pt idx="1">
                  <c:v>24545.454545454548</c:v>
                </c:pt>
                <c:pt idx="2">
                  <c:v>36818.18181818182</c:v>
                </c:pt>
                <c:pt idx="3">
                  <c:v>49090.909090909096</c:v>
                </c:pt>
                <c:pt idx="4">
                  <c:v>61363.63636363637</c:v>
                </c:pt>
                <c:pt idx="5">
                  <c:v>73636.36363636365</c:v>
                </c:pt>
                <c:pt idx="6">
                  <c:v>85909.09090909091</c:v>
                </c:pt>
                <c:pt idx="7">
                  <c:v>98181.81818181819</c:v>
                </c:pt>
                <c:pt idx="8">
                  <c:v>110454.54545454547</c:v>
                </c:pt>
                <c:pt idx="9">
                  <c:v>122727.27272727274</c:v>
                </c:pt>
              </c:numCache>
            </c:numRef>
          </c:yVal>
          <c:smooth val="0"/>
        </c:ser>
        <c:ser>
          <c:idx val="3"/>
          <c:order val="3"/>
          <c:tx>
            <c:v>Fixed costs</c:v>
          </c:tx>
          <c:spPr>
            <a:ln w="12700">
              <a:solidFill>
                <a:srgbClr val="E5EA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tx>
                <c:rich>
                  <a:bodyPr vert="horz" rot="0" anchor="ctr"/>
                  <a:lstStyle/>
                  <a:p>
                    <a:pPr algn="ctr">
                      <a:defRPr/>
                    </a:pPr>
                    <a:r>
                      <a:rPr lang="en-US" cap="none" sz="1000" b="0" i="0" u="none" baseline="0">
                        <a:solidFill>
                          <a:srgbClr val="333333"/>
                        </a:solidFill>
                      </a:rPr>
                      <a:t>Fixed costs</a:t>
                    </a:r>
                  </a:p>
                </c:rich>
              </c:tx>
              <c:numFmt formatCode="General" sourceLinked="1"/>
              <c:dLblPos val="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ChartData!$B$1:$K$1</c:f>
              <c:numCache>
                <c:ptCount val="10"/>
                <c:pt idx="0">
                  <c:v>272.72727272727275</c:v>
                </c:pt>
                <c:pt idx="1">
                  <c:v>545.4545454545455</c:v>
                </c:pt>
                <c:pt idx="2">
                  <c:v>818.1818181818182</c:v>
                </c:pt>
                <c:pt idx="3">
                  <c:v>1090.909090909091</c:v>
                </c:pt>
                <c:pt idx="4">
                  <c:v>1363.6363636363637</c:v>
                </c:pt>
                <c:pt idx="5">
                  <c:v>1636.3636363636365</c:v>
                </c:pt>
                <c:pt idx="6">
                  <c:v>1909.0909090909092</c:v>
                </c:pt>
                <c:pt idx="7">
                  <c:v>2181.818181818182</c:v>
                </c:pt>
                <c:pt idx="8">
                  <c:v>2454.545454545455</c:v>
                </c:pt>
                <c:pt idx="9">
                  <c:v>2727.2727272727275</c:v>
                </c:pt>
              </c:numCache>
            </c:numRef>
          </c:xVal>
          <c:yVal>
            <c:numRef>
              <c:f>ChartData!$B$4:$K$4</c:f>
              <c:numCache>
                <c:ptCount val="10"/>
                <c:pt idx="0">
                  <c:v>50000</c:v>
                </c:pt>
                <c:pt idx="1">
                  <c:v>50000</c:v>
                </c:pt>
                <c:pt idx="2">
                  <c:v>50000</c:v>
                </c:pt>
                <c:pt idx="3">
                  <c:v>50000</c:v>
                </c:pt>
                <c:pt idx="4">
                  <c:v>50000</c:v>
                </c:pt>
                <c:pt idx="5">
                  <c:v>50000</c:v>
                </c:pt>
                <c:pt idx="6">
                  <c:v>50000</c:v>
                </c:pt>
                <c:pt idx="7">
                  <c:v>50000</c:v>
                </c:pt>
                <c:pt idx="8">
                  <c:v>50000</c:v>
                </c:pt>
                <c:pt idx="9">
                  <c:v>50000</c:v>
                </c:pt>
              </c:numCache>
            </c:numRef>
          </c:yVal>
          <c:smooth val="0"/>
        </c:ser>
        <c:ser>
          <c:idx val="4"/>
          <c:order val="4"/>
          <c:tx>
            <c:strRef>
              <c:f>ChartData!$A$8</c:f>
              <c:strCache>
                <c:ptCount val="1"/>
                <c:pt idx="0">
                  <c:v>Breakeven point</c:v>
                </c:pt>
              </c:strCache>
            </c:strRef>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noFill/>
              <a:ln>
                <a:solidFill>
                  <a:srgbClr val="333333"/>
                </a:solidFill>
              </a:ln>
            </c:spPr>
          </c:marker>
          <c:dLbls>
            <c:dLbl>
              <c:idx val="0"/>
              <c:layout>
                <c:manualLayout>
                  <c:x val="0"/>
                  <c:y val="0"/>
                </c:manualLayout>
              </c:layout>
              <c:tx>
                <c:rich>
                  <a:bodyPr vert="horz" rot="0" anchor="ctr"/>
                  <a:lstStyle/>
                  <a:p>
                    <a:pPr algn="ctr">
                      <a:defRPr/>
                    </a:pPr>
                    <a:r>
                      <a:rPr lang="en-US" cap="none" sz="1000" b="0" i="0" u="none" baseline="0">
                        <a:solidFill>
                          <a:srgbClr val="FFFFFF"/>
                        </a:solidFill>
                      </a:rPr>
                      <a:t>Your Break-even point</a:t>
                    </a:r>
                  </a:p>
                </c:rich>
              </c:tx>
              <c:numFmt formatCode="General" sourceLinked="1"/>
              <c:spPr>
                <a:solidFill>
                  <a:srgbClr val="314454"/>
                </a:solidFill>
                <a:ln w="3175">
                  <a:noFill/>
                </a:ln>
              </c:spPr>
              <c:showLegendKey val="0"/>
              <c:showVal val="0"/>
              <c:showBubbleSize val="0"/>
              <c:showCatName val="1"/>
              <c:showSerName val="0"/>
              <c:showPercent val="0"/>
            </c:dLbl>
            <c:numFmt formatCode="General" sourceLinked="1"/>
            <c:spPr>
              <a:solidFill>
                <a:srgbClr val="314454"/>
              </a:solidFill>
              <a:ln w="3175">
                <a:noFill/>
              </a:ln>
            </c:spPr>
            <c:txPr>
              <a:bodyPr vert="horz" rot="0" anchor="ctr"/>
              <a:lstStyle/>
              <a:p>
                <a:pPr algn="ctr">
                  <a:defRPr lang="en-US" cap="none" sz="1000" b="0" i="0" u="none" baseline="0">
                    <a:solidFill>
                      <a:srgbClr val="FFFFFF"/>
                    </a:solidFill>
                  </a:defRPr>
                </a:pPr>
              </a:p>
            </c:txPr>
            <c:dLblPos val="b"/>
            <c:showLegendKey val="0"/>
            <c:showVal val="1"/>
            <c:showBubbleSize val="0"/>
            <c:showCatName val="0"/>
            <c:showSerName val="0"/>
            <c:showPercent val="0"/>
          </c:dLbls>
          <c:xVal>
            <c:numRef>
              <c:f>ChartData!$B$10</c:f>
              <c:numCache>
                <c:ptCount val="1"/>
                <c:pt idx="0">
                  <c:v>909.0909090909091</c:v>
                </c:pt>
              </c:numCache>
            </c:numRef>
          </c:xVal>
          <c:yVal>
            <c:numRef>
              <c:f>ChartData!$C$10</c:f>
              <c:numCache>
                <c:ptCount val="1"/>
                <c:pt idx="0">
                  <c:v>90909.09090909091</c:v>
                </c:pt>
              </c:numCache>
            </c:numRef>
          </c:yVal>
          <c:smooth val="0"/>
        </c:ser>
        <c:axId val="49946794"/>
        <c:axId val="46867963"/>
      </c:scatterChart>
      <c:valAx>
        <c:axId val="49946794"/>
        <c:scaling>
          <c:orientation val="minMax"/>
        </c:scaling>
        <c:axPos val="b"/>
        <c:title>
          <c:tx>
            <c:rich>
              <a:bodyPr vert="horz" rot="0" anchor="ctr"/>
              <a:lstStyle/>
              <a:p>
                <a:pPr algn="ctr">
                  <a:defRPr/>
                </a:pPr>
                <a:r>
                  <a:rPr lang="en-US" cap="none" sz="1000" b="1" i="0" u="none" baseline="0">
                    <a:solidFill>
                      <a:srgbClr val="333333"/>
                    </a:solidFill>
                  </a:rPr>
                  <a:t>Units</a:t>
                </a:r>
              </a:p>
            </c:rich>
          </c:tx>
          <c:layout>
            <c:manualLayout>
              <c:xMode val="factor"/>
              <c:yMode val="factor"/>
              <c:x val="-0.00475"/>
              <c:y val="-0.000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6867963"/>
        <c:crosses val="autoZero"/>
        <c:crossBetween val="midCat"/>
        <c:dispUnits/>
      </c:valAx>
      <c:valAx>
        <c:axId val="46867963"/>
        <c:scaling>
          <c:orientation val="minMax"/>
        </c:scaling>
        <c:axPos val="l"/>
        <c:title>
          <c:tx>
            <c:rich>
              <a:bodyPr vert="horz" rot="-5400000" anchor="ctr"/>
              <a:lstStyle/>
              <a:p>
                <a:pPr algn="ctr">
                  <a:defRPr/>
                </a:pPr>
                <a:r>
                  <a:rPr lang="en-US" cap="none" sz="1000" b="1" i="0" u="none" baseline="0">
                    <a:solidFill>
                      <a:srgbClr val="333333"/>
                    </a:solidFill>
                  </a:rPr>
                  <a:t>Sales volume </a:t>
                </a:r>
              </a:p>
            </c:rich>
          </c:tx>
          <c:layout>
            <c:manualLayout>
              <c:xMode val="factor"/>
              <c:yMode val="factor"/>
              <c:x val="-0.03475"/>
              <c:y val="0"/>
            </c:manualLayout>
          </c:layout>
          <c:overlay val="0"/>
          <c:spPr>
            <a:noFill/>
            <a:ln>
              <a:noFill/>
            </a:ln>
          </c:spPr>
        </c:title>
        <c:majorGridlines>
          <c:spPr>
            <a:ln w="3175">
              <a:solidFill>
                <a:srgbClr val="CCFFCC"/>
              </a:solidFill>
              <a:prstDash val="sysDot"/>
            </a:ln>
          </c:spPr>
        </c:majorGridlines>
        <c:delete val="0"/>
        <c:numFmt formatCode="General" sourceLinked="1"/>
        <c:majorTickMark val="out"/>
        <c:minorTickMark val="none"/>
        <c:tickLblPos val="nextTo"/>
        <c:spPr>
          <a:ln w="3175">
            <a:solidFill>
              <a:srgbClr val="808080"/>
            </a:solidFill>
          </a:ln>
        </c:spPr>
        <c:crossAx val="4994679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5</xdr:row>
      <xdr:rowOff>47625</xdr:rowOff>
    </xdr:from>
    <xdr:to>
      <xdr:col>14</xdr:col>
      <xdr:colOff>838200</xdr:colOff>
      <xdr:row>28</xdr:row>
      <xdr:rowOff>38100</xdr:rowOff>
    </xdr:to>
    <xdr:graphicFrame>
      <xdr:nvGraphicFramePr>
        <xdr:cNvPr id="1" name="Chart 7"/>
        <xdr:cNvGraphicFramePr/>
      </xdr:nvGraphicFramePr>
      <xdr:xfrm>
        <a:off x="5257800" y="1952625"/>
        <a:ext cx="4438650" cy="397192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514350</xdr:colOff>
      <xdr:row>0</xdr:row>
      <xdr:rowOff>276225</xdr:rowOff>
    </xdr:from>
    <xdr:to>
      <xdr:col>14</xdr:col>
      <xdr:colOff>361950</xdr:colOff>
      <xdr:row>0</xdr:row>
      <xdr:rowOff>1038225</xdr:rowOff>
    </xdr:to>
    <xdr:pic>
      <xdr:nvPicPr>
        <xdr:cNvPr id="2" name="Picture 1"/>
        <xdr:cNvPicPr preferRelativeResize="1">
          <a:picLocks noChangeAspect="1"/>
        </xdr:cNvPicPr>
      </xdr:nvPicPr>
      <xdr:blipFill>
        <a:blip r:embed="rId2"/>
        <a:stretch>
          <a:fillRect/>
        </a:stretch>
      </xdr:blipFill>
      <xdr:spPr>
        <a:xfrm>
          <a:off x="7239000" y="276225"/>
          <a:ext cx="19812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zte.govt.nz/"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H49"/>
  <sheetViews>
    <sheetView tabSelected="1" zoomScalePageLayoutView="0" workbookViewId="0" topLeftCell="A1">
      <selection activeCell="F19" sqref="F19"/>
    </sheetView>
  </sheetViews>
  <sheetFormatPr defaultColWidth="0" defaultRowHeight="10.5"/>
  <cols>
    <col min="1" max="1" width="7.421875" style="6" customWidth="1"/>
    <col min="2" max="2" width="2.00390625" style="6" customWidth="1"/>
    <col min="3" max="3" width="27.140625" style="6" customWidth="1"/>
    <col min="4" max="4" width="17.140625" style="6" customWidth="1"/>
    <col min="5" max="5" width="3.421875" style="6" customWidth="1"/>
    <col min="6" max="6" width="17.140625" style="6" customWidth="1"/>
    <col min="7" max="7" width="3.421875" style="6" customWidth="1"/>
    <col min="8" max="8" width="17.140625" style="6" customWidth="1"/>
    <col min="9" max="9" width="2.28125" style="6" customWidth="1"/>
    <col min="10" max="10" width="3.7109375" style="6" customWidth="1"/>
    <col min="11" max="11" width="13.140625" style="6" bestFit="1" customWidth="1"/>
    <col min="12" max="12" width="2.8515625" style="6" customWidth="1"/>
    <col min="13" max="13" width="13.140625" style="6" customWidth="1"/>
    <col min="14" max="14" width="2.8515625" style="6" customWidth="1"/>
    <col min="15" max="15" width="13.140625" style="6" customWidth="1"/>
    <col min="16" max="16" width="2.140625" style="6" customWidth="1"/>
    <col min="17" max="17" width="2.00390625" style="6" customWidth="1"/>
    <col min="18" max="16384" width="0" style="6" hidden="1" customWidth="1"/>
  </cols>
  <sheetData>
    <row r="1" ht="87.75" customHeight="1">
      <c r="C1" s="76" t="s">
        <v>19</v>
      </c>
    </row>
    <row r="2" spans="3:15" ht="15.75" customHeight="1">
      <c r="C2" s="80" t="s">
        <v>51</v>
      </c>
      <c r="K2" s="88" t="s">
        <v>18</v>
      </c>
      <c r="L2" s="89"/>
      <c r="M2" s="89"/>
      <c r="N2" s="89"/>
      <c r="O2" s="89"/>
    </row>
    <row r="3" spans="3:15" ht="15.75" customHeight="1">
      <c r="C3" s="80" t="s">
        <v>52</v>
      </c>
      <c r="K3" s="78"/>
      <c r="L3" s="79"/>
      <c r="M3" s="79"/>
      <c r="N3" s="79"/>
      <c r="O3" s="79"/>
    </row>
    <row r="4" spans="11:15" ht="15.75" customHeight="1">
      <c r="K4" s="78"/>
      <c r="L4" s="79"/>
      <c r="M4" s="79"/>
      <c r="N4" s="79"/>
      <c r="O4" s="79"/>
    </row>
    <row r="5" spans="3:15" ht="15" customHeight="1">
      <c r="C5" s="87" t="s">
        <v>20</v>
      </c>
      <c r="D5" s="87"/>
      <c r="E5" s="87"/>
      <c r="K5" s="35"/>
      <c r="L5" s="36"/>
      <c r="M5" s="36"/>
      <c r="N5" s="36"/>
      <c r="O5" s="36"/>
    </row>
    <row r="6" spans="3:15" ht="15.75" customHeight="1">
      <c r="C6" s="85" t="s">
        <v>21</v>
      </c>
      <c r="D6" s="86"/>
      <c r="F6" s="75">
        <v>52</v>
      </c>
      <c r="K6" s="35"/>
      <c r="L6" s="36"/>
      <c r="M6" s="36"/>
      <c r="N6" s="36"/>
      <c r="O6" s="36"/>
    </row>
    <row r="7" spans="3:15" ht="15.75" customHeight="1">
      <c r="C7" s="90" t="s">
        <v>22</v>
      </c>
      <c r="D7" s="90"/>
      <c r="E7" s="90"/>
      <c r="F7" s="90"/>
      <c r="K7" s="35"/>
      <c r="L7" s="36"/>
      <c r="M7" s="36"/>
      <c r="N7" s="36"/>
      <c r="O7" s="36"/>
    </row>
    <row r="8" spans="11:15" ht="15.75" customHeight="1">
      <c r="K8" s="35"/>
      <c r="L8" s="36"/>
      <c r="M8" s="36"/>
      <c r="N8" s="36"/>
      <c r="O8" s="36"/>
    </row>
    <row r="9" spans="1:34" ht="19.5" customHeight="1">
      <c r="A9" s="7"/>
      <c r="B9" s="7"/>
      <c r="C9" s="87" t="s">
        <v>23</v>
      </c>
      <c r="D9" s="87"/>
      <c r="E9" s="87"/>
      <c r="F9" s="8"/>
      <c r="G9" s="83"/>
      <c r="H9" s="83"/>
      <c r="I9" s="83"/>
      <c r="J9" s="83"/>
      <c r="K9" s="83"/>
      <c r="L9" s="83"/>
      <c r="M9" s="83"/>
      <c r="N9" s="83"/>
      <c r="O9" s="83"/>
      <c r="P9" s="83"/>
      <c r="Q9" s="8"/>
      <c r="S9" s="7"/>
      <c r="T9" s="7"/>
      <c r="U9" s="7"/>
      <c r="V9" s="7"/>
      <c r="W9" s="9"/>
      <c r="X9" s="7"/>
      <c r="Y9" s="7"/>
      <c r="Z9" s="10"/>
      <c r="AA9" s="7"/>
      <c r="AB9" s="7"/>
      <c r="AC9" s="7"/>
      <c r="AD9" s="8"/>
      <c r="AE9" s="7"/>
      <c r="AF9" s="7"/>
      <c r="AG9" s="7"/>
      <c r="AH9" s="7"/>
    </row>
    <row r="10" spans="1:34" ht="3" customHeight="1">
      <c r="A10" s="7"/>
      <c r="B10" s="7"/>
      <c r="C10" s="7"/>
      <c r="D10" s="7"/>
      <c r="E10" s="7"/>
      <c r="F10" s="11"/>
      <c r="G10" s="11"/>
      <c r="H10" s="25"/>
      <c r="I10" s="12"/>
      <c r="J10" s="12"/>
      <c r="K10" s="7"/>
      <c r="L10" s="7"/>
      <c r="M10" s="7"/>
      <c r="N10" s="7"/>
      <c r="O10" s="7"/>
      <c r="P10" s="7"/>
      <c r="Q10" s="7"/>
      <c r="S10" s="7"/>
      <c r="T10" s="7"/>
      <c r="U10" s="7"/>
      <c r="V10" s="13"/>
      <c r="W10" s="9"/>
      <c r="X10" s="14"/>
      <c r="Y10" s="15"/>
      <c r="Z10" s="10"/>
      <c r="AA10" s="7"/>
      <c r="AB10" s="7"/>
      <c r="AC10" s="7"/>
      <c r="AD10" s="16"/>
      <c r="AE10" s="7"/>
      <c r="AF10" s="7"/>
      <c r="AG10" s="7"/>
      <c r="AH10" s="7"/>
    </row>
    <row r="11" spans="1:34" ht="22.5" customHeight="1">
      <c r="A11" s="7"/>
      <c r="B11" s="7"/>
      <c r="C11" s="7"/>
      <c r="D11" s="12" t="s">
        <v>25</v>
      </c>
      <c r="F11" s="74">
        <v>100000</v>
      </c>
      <c r="G11" s="7"/>
      <c r="H11" s="7"/>
      <c r="I11" s="7"/>
      <c r="J11" s="7"/>
      <c r="K11" s="7"/>
      <c r="L11" s="7"/>
      <c r="M11" s="7"/>
      <c r="N11" s="7"/>
      <c r="O11" s="7"/>
      <c r="P11" s="31"/>
      <c r="Q11" s="7"/>
      <c r="S11" s="7"/>
      <c r="T11" s="7"/>
      <c r="U11" s="13"/>
      <c r="V11" s="17"/>
      <c r="W11" s="18"/>
      <c r="X11" s="7"/>
      <c r="Y11" s="7"/>
      <c r="Z11" s="10"/>
      <c r="AA11" s="7"/>
      <c r="AB11" s="7"/>
      <c r="AC11" s="7"/>
      <c r="AD11" s="16"/>
      <c r="AE11" s="7"/>
      <c r="AF11" s="7"/>
      <c r="AG11" s="7"/>
      <c r="AH11" s="7"/>
    </row>
    <row r="12" spans="1:34" ht="5.25" customHeight="1">
      <c r="A12" s="7"/>
      <c r="B12" s="7"/>
      <c r="C12" s="13"/>
      <c r="D12" s="19"/>
      <c r="F12" s="19"/>
      <c r="G12" s="11"/>
      <c r="H12" s="7"/>
      <c r="I12" s="7"/>
      <c r="J12" s="7"/>
      <c r="K12" s="7"/>
      <c r="L12" s="7"/>
      <c r="M12" s="7"/>
      <c r="N12" s="7"/>
      <c r="O12" s="7"/>
      <c r="P12" s="31"/>
      <c r="Q12" s="7"/>
      <c r="S12" s="7"/>
      <c r="T12" s="7"/>
      <c r="U12" s="11"/>
      <c r="V12" s="20"/>
      <c r="W12" s="21"/>
      <c r="X12" s="7"/>
      <c r="Y12" s="7"/>
      <c r="Z12" s="7"/>
      <c r="AA12" s="7"/>
      <c r="AB12" s="7"/>
      <c r="AC12" s="7"/>
      <c r="AD12" s="7"/>
      <c r="AE12" s="7"/>
      <c r="AF12" s="7"/>
      <c r="AG12" s="7"/>
      <c r="AH12" s="7"/>
    </row>
    <row r="13" spans="1:34" ht="22.5" customHeight="1">
      <c r="A13" s="7"/>
      <c r="B13" s="7"/>
      <c r="C13" s="7"/>
      <c r="D13" s="12" t="s">
        <v>26</v>
      </c>
      <c r="F13" s="74">
        <v>50000</v>
      </c>
      <c r="G13" s="11"/>
      <c r="H13" s="7"/>
      <c r="I13" s="7"/>
      <c r="J13" s="7"/>
      <c r="K13" s="7"/>
      <c r="L13" s="7"/>
      <c r="M13" s="7"/>
      <c r="N13" s="7"/>
      <c r="O13" s="7"/>
      <c r="P13" s="7"/>
      <c r="Q13" s="7"/>
      <c r="S13" s="22">
        <f>ROUND(D37/F6,0)</f>
        <v>17</v>
      </c>
      <c r="T13" s="23"/>
      <c r="U13" s="13"/>
      <c r="V13" s="17"/>
      <c r="W13" s="18"/>
      <c r="X13" s="7"/>
      <c r="Y13" s="7"/>
      <c r="Z13" s="7"/>
      <c r="AA13" s="7"/>
      <c r="AB13" s="7"/>
      <c r="AC13" s="7"/>
      <c r="AD13" s="24"/>
      <c r="AE13" s="7"/>
      <c r="AF13" s="7"/>
      <c r="AG13" s="7"/>
      <c r="AH13" s="7"/>
    </row>
    <row r="14" spans="1:34" ht="5.25" customHeight="1">
      <c r="A14" s="7"/>
      <c r="B14" s="7"/>
      <c r="C14" s="7"/>
      <c r="D14" s="12"/>
      <c r="F14" s="38"/>
      <c r="G14" s="11"/>
      <c r="H14" s="7"/>
      <c r="I14" s="7"/>
      <c r="J14" s="7"/>
      <c r="K14" s="7"/>
      <c r="L14" s="7"/>
      <c r="M14" s="7"/>
      <c r="N14" s="7"/>
      <c r="O14" s="7"/>
      <c r="P14" s="7"/>
      <c r="Q14" s="7"/>
      <c r="S14" s="22"/>
      <c r="T14" s="23"/>
      <c r="U14" s="13"/>
      <c r="V14" s="17"/>
      <c r="W14" s="18"/>
      <c r="X14" s="7"/>
      <c r="Y14" s="7"/>
      <c r="Z14" s="7"/>
      <c r="AA14" s="7"/>
      <c r="AB14" s="7"/>
      <c r="AC14" s="7"/>
      <c r="AD14" s="24"/>
      <c r="AE14" s="7"/>
      <c r="AF14" s="7"/>
      <c r="AG14" s="7"/>
      <c r="AH14" s="7"/>
    </row>
    <row r="15" spans="1:34" ht="19.5" customHeight="1">
      <c r="A15" s="7"/>
      <c r="B15" s="66"/>
      <c r="C15" s="92" t="s">
        <v>27</v>
      </c>
      <c r="D15" s="93"/>
      <c r="E15" s="64"/>
      <c r="F15" s="65">
        <f>F11+F13</f>
        <v>150000</v>
      </c>
      <c r="G15" s="7"/>
      <c r="H15" s="7"/>
      <c r="I15" s="7"/>
      <c r="J15" s="7"/>
      <c r="K15" s="7"/>
      <c r="L15" s="7"/>
      <c r="M15" s="7"/>
      <c r="N15" s="7"/>
      <c r="O15" s="7"/>
      <c r="P15" s="7"/>
      <c r="Q15" s="7"/>
      <c r="S15" s="23">
        <f>ROUND(D38/F6,0)</f>
        <v>52</v>
      </c>
      <c r="T15" s="23"/>
      <c r="U15" s="7"/>
      <c r="V15" s="26"/>
      <c r="W15" s="26"/>
      <c r="X15" s="7"/>
      <c r="Y15" s="7"/>
      <c r="Z15" s="7"/>
      <c r="AA15" s="7"/>
      <c r="AB15" s="7"/>
      <c r="AC15" s="7"/>
      <c r="AD15" s="7"/>
      <c r="AE15" s="7"/>
      <c r="AF15" s="7"/>
      <c r="AG15" s="7"/>
      <c r="AH15" s="7"/>
    </row>
    <row r="16" spans="1:34" ht="10.5" customHeight="1">
      <c r="A16" s="7"/>
      <c r="B16" s="7"/>
      <c r="C16" s="13"/>
      <c r="D16" s="7"/>
      <c r="E16" s="7"/>
      <c r="F16" s="7"/>
      <c r="G16" s="7"/>
      <c r="H16" s="7"/>
      <c r="I16" s="7"/>
      <c r="J16" s="7"/>
      <c r="K16" s="7"/>
      <c r="L16" s="7"/>
      <c r="M16" s="27"/>
      <c r="N16" s="7"/>
      <c r="O16" s="7"/>
      <c r="P16" s="10"/>
      <c r="Q16" s="7"/>
      <c r="S16" s="7"/>
      <c r="T16" s="7"/>
      <c r="U16" s="7"/>
      <c r="V16" s="26"/>
      <c r="W16" s="26"/>
      <c r="X16" s="7"/>
      <c r="Y16" s="7"/>
      <c r="Z16" s="7"/>
      <c r="AA16" s="7"/>
      <c r="AB16" s="7"/>
      <c r="AC16" s="7"/>
      <c r="AD16" s="7"/>
      <c r="AE16" s="7"/>
      <c r="AF16" s="7"/>
      <c r="AG16" s="7"/>
      <c r="AH16" s="7"/>
    </row>
    <row r="17" spans="1:34" ht="19.5" customHeight="1">
      <c r="A17" s="7"/>
      <c r="B17" s="7"/>
      <c r="C17" s="87" t="s">
        <v>32</v>
      </c>
      <c r="D17" s="87"/>
      <c r="E17" s="87"/>
      <c r="F17" s="7"/>
      <c r="G17" s="7"/>
      <c r="H17" s="94"/>
      <c r="I17" s="94"/>
      <c r="J17" s="94"/>
      <c r="K17" s="7"/>
      <c r="L17" s="7"/>
      <c r="M17" s="7"/>
      <c r="N17" s="7"/>
      <c r="O17" s="7"/>
      <c r="P17" s="7"/>
      <c r="Q17" s="7"/>
      <c r="S17" s="7"/>
      <c r="T17" s="7"/>
      <c r="U17" s="7"/>
      <c r="V17" s="26"/>
      <c r="W17" s="26"/>
      <c r="X17" s="7"/>
      <c r="Y17" s="7"/>
      <c r="Z17" s="7"/>
      <c r="AA17" s="7"/>
      <c r="AB17" s="7"/>
      <c r="AC17" s="7"/>
      <c r="AD17" s="7"/>
      <c r="AE17" s="7"/>
      <c r="AF17" s="7"/>
      <c r="AG17" s="7"/>
      <c r="AH17" s="7"/>
    </row>
    <row r="18" spans="1:34" ht="3" customHeight="1">
      <c r="A18" s="7"/>
      <c r="B18" s="7"/>
      <c r="C18" s="8"/>
      <c r="D18" s="11"/>
      <c r="E18" s="11"/>
      <c r="F18" s="13"/>
      <c r="G18" s="13"/>
      <c r="H18" s="84"/>
      <c r="I18" s="84"/>
      <c r="J18" s="84"/>
      <c r="K18" s="16"/>
      <c r="L18" s="16"/>
      <c r="M18" s="16"/>
      <c r="N18" s="16"/>
      <c r="O18" s="16"/>
      <c r="P18" s="7"/>
      <c r="Q18" s="7"/>
      <c r="S18" s="7"/>
      <c r="T18" s="7"/>
      <c r="U18" s="7"/>
      <c r="V18" s="26"/>
      <c r="W18" s="26"/>
      <c r="X18" s="7"/>
      <c r="Y18" s="7"/>
      <c r="Z18" s="7"/>
      <c r="AA18" s="7"/>
      <c r="AB18" s="7"/>
      <c r="AC18" s="7"/>
      <c r="AD18" s="7"/>
      <c r="AE18" s="7"/>
      <c r="AF18" s="7"/>
      <c r="AG18" s="7"/>
      <c r="AH18" s="7"/>
    </row>
    <row r="19" spans="1:34" ht="22.5" customHeight="1">
      <c r="A19" s="7"/>
      <c r="B19" s="7"/>
      <c r="C19" s="7"/>
      <c r="D19" s="28" t="s">
        <v>28</v>
      </c>
      <c r="F19" s="73">
        <v>100</v>
      </c>
      <c r="G19" s="7"/>
      <c r="P19" s="7"/>
      <c r="Q19" s="7"/>
      <c r="S19" s="7"/>
      <c r="T19" s="7"/>
      <c r="U19" s="7"/>
      <c r="V19" s="26"/>
      <c r="W19" s="26"/>
      <c r="X19" s="7"/>
      <c r="Y19" s="7"/>
      <c r="Z19" s="7"/>
      <c r="AA19" s="7"/>
      <c r="AB19" s="7"/>
      <c r="AC19" s="7"/>
      <c r="AD19" s="7"/>
      <c r="AE19" s="7"/>
      <c r="AF19" s="7"/>
      <c r="AG19" s="7"/>
      <c r="AH19" s="7"/>
    </row>
    <row r="20" spans="1:23" ht="6.75" customHeight="1">
      <c r="A20" s="7"/>
      <c r="B20" s="7"/>
      <c r="C20" s="13"/>
      <c r="D20" s="7"/>
      <c r="E20" s="7"/>
      <c r="F20" s="7"/>
      <c r="G20" s="7"/>
      <c r="H20" s="84"/>
      <c r="I20" s="84"/>
      <c r="J20" s="84"/>
      <c r="K20" s="7"/>
      <c r="L20" s="24"/>
      <c r="M20" s="24"/>
      <c r="N20" s="24"/>
      <c r="O20" s="24"/>
      <c r="P20" s="14"/>
      <c r="Q20" s="7"/>
      <c r="V20" s="29"/>
      <c r="W20" s="29"/>
    </row>
    <row r="21" spans="1:23" ht="19.5" customHeight="1">
      <c r="A21" s="7"/>
      <c r="B21" s="7"/>
      <c r="C21" s="7"/>
      <c r="D21" s="30" t="s">
        <v>0</v>
      </c>
      <c r="F21" s="13"/>
      <c r="G21" s="13"/>
      <c r="P21" s="14"/>
      <c r="Q21" s="7"/>
      <c r="V21" s="29"/>
      <c r="W21" s="29"/>
    </row>
    <row r="22" spans="1:23" ht="6.75" customHeight="1">
      <c r="A22" s="7"/>
      <c r="B22" s="7"/>
      <c r="C22" s="30"/>
      <c r="D22" s="7"/>
      <c r="E22" s="7"/>
      <c r="F22" s="13"/>
      <c r="G22" s="13"/>
      <c r="H22" s="7"/>
      <c r="I22" s="31"/>
      <c r="J22" s="14"/>
      <c r="K22" s="14"/>
      <c r="L22" s="14"/>
      <c r="M22" s="14"/>
      <c r="N22" s="14"/>
      <c r="O22" s="14"/>
      <c r="P22" s="14"/>
      <c r="Q22" s="7"/>
      <c r="V22" s="29"/>
      <c r="W22" s="29"/>
    </row>
    <row r="23" spans="1:23" ht="22.5" customHeight="1">
      <c r="A23" s="7"/>
      <c r="B23" s="7"/>
      <c r="C23" s="7"/>
      <c r="D23" s="12" t="s">
        <v>29</v>
      </c>
      <c r="F23" s="73">
        <v>30</v>
      </c>
      <c r="G23" s="13"/>
      <c r="P23" s="7"/>
      <c r="Q23" s="7"/>
      <c r="V23" s="29"/>
      <c r="W23" s="29"/>
    </row>
    <row r="24" spans="1:23" ht="6" customHeight="1">
      <c r="A24" s="7"/>
      <c r="B24" s="7"/>
      <c r="C24" s="13"/>
      <c r="D24" s="7"/>
      <c r="E24" s="7"/>
      <c r="F24" s="7"/>
      <c r="G24" s="7"/>
      <c r="H24" s="7"/>
      <c r="I24" s="7"/>
      <c r="J24" s="7"/>
      <c r="K24" s="7"/>
      <c r="L24" s="7"/>
      <c r="M24" s="7"/>
      <c r="N24" s="7"/>
      <c r="O24" s="7"/>
      <c r="P24" s="7"/>
      <c r="Q24" s="7"/>
      <c r="V24" s="29"/>
      <c r="W24" s="29"/>
    </row>
    <row r="25" spans="1:23" ht="22.5" customHeight="1">
      <c r="A25" s="7"/>
      <c r="B25" s="7"/>
      <c r="C25" s="7"/>
      <c r="D25" s="12" t="s">
        <v>30</v>
      </c>
      <c r="F25" s="73">
        <v>15</v>
      </c>
      <c r="G25" s="7"/>
      <c r="N25" s="37"/>
      <c r="O25" s="37"/>
      <c r="P25" s="7"/>
      <c r="Q25" s="7"/>
      <c r="U25" s="30"/>
      <c r="V25" s="32"/>
      <c r="W25" s="29"/>
    </row>
    <row r="26" spans="1:23" ht="4.5" customHeight="1">
      <c r="A26" s="7"/>
      <c r="B26" s="7"/>
      <c r="C26" s="7"/>
      <c r="D26" s="12"/>
      <c r="F26" s="44"/>
      <c r="G26" s="7"/>
      <c r="N26" s="37"/>
      <c r="O26" s="37"/>
      <c r="P26" s="7"/>
      <c r="Q26" s="7"/>
      <c r="U26" s="30"/>
      <c r="V26" s="32"/>
      <c r="W26" s="29"/>
    </row>
    <row r="27" spans="1:22" ht="19.5" customHeight="1">
      <c r="A27" s="7"/>
      <c r="B27" s="66"/>
      <c r="C27" s="66"/>
      <c r="D27" s="67" t="s">
        <v>31</v>
      </c>
      <c r="E27" s="64"/>
      <c r="F27" s="68">
        <f>F25+F23</f>
        <v>45</v>
      </c>
      <c r="G27" s="7"/>
      <c r="H27" s="33"/>
      <c r="I27" s="33"/>
      <c r="J27" s="33"/>
      <c r="K27" s="33"/>
      <c r="L27" s="33"/>
      <c r="M27" s="33"/>
      <c r="N27" s="33"/>
      <c r="O27" s="33"/>
      <c r="P27" s="7"/>
      <c r="Q27" s="7"/>
      <c r="U27" s="7"/>
      <c r="V27" s="7"/>
    </row>
    <row r="28" spans="1:17" ht="5.25" customHeight="1">
      <c r="A28" s="7"/>
      <c r="B28" s="7"/>
      <c r="C28" s="13"/>
      <c r="D28" s="34"/>
      <c r="E28" s="10"/>
      <c r="F28" s="7"/>
      <c r="G28" s="7"/>
      <c r="H28" s="33"/>
      <c r="I28" s="33"/>
      <c r="J28" s="33"/>
      <c r="K28" s="33"/>
      <c r="L28" s="33"/>
      <c r="M28" s="33"/>
      <c r="N28" s="33"/>
      <c r="O28" s="33"/>
      <c r="P28" s="7"/>
      <c r="Q28" s="7"/>
    </row>
    <row r="29" spans="1:17" ht="19.5" customHeight="1">
      <c r="A29" s="7"/>
      <c r="B29" s="69"/>
      <c r="C29" s="69"/>
      <c r="D29" s="70" t="s">
        <v>1</v>
      </c>
      <c r="E29" s="71"/>
      <c r="F29" s="72">
        <f>F19-F27</f>
        <v>55</v>
      </c>
      <c r="G29" s="7"/>
      <c r="I29" s="33"/>
      <c r="J29" s="33"/>
      <c r="K29" s="33"/>
      <c r="L29" s="33"/>
      <c r="M29" s="33"/>
      <c r="N29" s="33"/>
      <c r="O29" s="33"/>
      <c r="P29" s="7"/>
      <c r="Q29" s="7"/>
    </row>
    <row r="30" spans="1:17" ht="10.5" customHeight="1">
      <c r="A30" s="7"/>
      <c r="B30" s="7"/>
      <c r="C30" s="7"/>
      <c r="D30" s="7"/>
      <c r="E30" s="7"/>
      <c r="F30" s="7"/>
      <c r="G30" s="7"/>
      <c r="I30" s="33"/>
      <c r="J30" s="33"/>
      <c r="K30" s="33"/>
      <c r="L30" s="33"/>
      <c r="M30" s="33"/>
      <c r="N30" s="33"/>
      <c r="O30" s="33"/>
      <c r="P30" s="7"/>
      <c r="Q30" s="7"/>
    </row>
    <row r="31" spans="1:17" ht="32.25" customHeight="1">
      <c r="A31" s="7"/>
      <c r="B31" s="46"/>
      <c r="C31" s="91" t="s">
        <v>24</v>
      </c>
      <c r="D31" s="91"/>
      <c r="E31" s="91"/>
      <c r="F31" s="91"/>
      <c r="G31" s="91"/>
      <c r="H31" s="91"/>
      <c r="I31" s="48"/>
      <c r="J31" s="48"/>
      <c r="K31" s="45"/>
      <c r="L31" s="45"/>
      <c r="M31" s="45"/>
      <c r="N31" s="45"/>
      <c r="O31" s="45"/>
      <c r="P31" s="45"/>
      <c r="Q31" s="7"/>
    </row>
    <row r="32" spans="1:17" ht="9.75" customHeight="1">
      <c r="A32" s="7"/>
      <c r="B32" s="46"/>
      <c r="C32" s="49"/>
      <c r="D32" s="49"/>
      <c r="E32" s="49"/>
      <c r="F32" s="49"/>
      <c r="G32" s="49"/>
      <c r="H32" s="49"/>
      <c r="I32" s="48"/>
      <c r="J32" s="48"/>
      <c r="K32" s="45"/>
      <c r="L32" s="45"/>
      <c r="M32" s="45"/>
      <c r="N32" s="45"/>
      <c r="O32" s="45"/>
      <c r="P32" s="45"/>
      <c r="Q32" s="7"/>
    </row>
    <row r="33" spans="1:17" ht="14.25" customHeight="1">
      <c r="A33" s="7"/>
      <c r="B33" s="46"/>
      <c r="C33" s="84" t="s">
        <v>16</v>
      </c>
      <c r="D33" s="84"/>
      <c r="E33" s="84"/>
      <c r="F33" s="37">
        <f>IF(F19=0,"-",F29/F19)</f>
        <v>0.55</v>
      </c>
      <c r="G33" s="30"/>
      <c r="H33" s="47"/>
      <c r="I33" s="48"/>
      <c r="J33" s="48"/>
      <c r="K33" s="45"/>
      <c r="L33" s="45"/>
      <c r="M33" s="45"/>
      <c r="N33" s="45"/>
      <c r="O33" s="45"/>
      <c r="P33" s="45"/>
      <c r="Q33" s="7"/>
    </row>
    <row r="34" spans="1:17" ht="8.25" customHeight="1">
      <c r="A34" s="7"/>
      <c r="B34" s="46"/>
      <c r="C34" s="62"/>
      <c r="D34" s="62"/>
      <c r="E34" s="62"/>
      <c r="F34" s="63"/>
      <c r="G34" s="62"/>
      <c r="H34" s="47"/>
      <c r="I34" s="48"/>
      <c r="J34" s="48"/>
      <c r="K34" s="45"/>
      <c r="L34" s="45"/>
      <c r="M34" s="45"/>
      <c r="N34" s="45"/>
      <c r="O34" s="45"/>
      <c r="P34" s="45"/>
      <c r="Q34" s="7"/>
    </row>
    <row r="35" spans="1:17" ht="27.75" customHeight="1">
      <c r="A35" s="7"/>
      <c r="B35" s="46"/>
      <c r="C35" s="46"/>
      <c r="D35" s="52" t="s">
        <v>3</v>
      </c>
      <c r="E35" s="53"/>
      <c r="F35" s="52" t="s">
        <v>4</v>
      </c>
      <c r="G35" s="53"/>
      <c r="H35" s="50" t="s">
        <v>7</v>
      </c>
      <c r="I35" s="47"/>
      <c r="J35" s="48"/>
      <c r="K35" s="45"/>
      <c r="L35" s="45"/>
      <c r="M35" s="45"/>
      <c r="N35" s="45"/>
      <c r="O35" s="45"/>
      <c r="P35" s="45"/>
      <c r="Q35" s="7"/>
    </row>
    <row r="36" spans="1:17" ht="7.5" customHeight="1">
      <c r="A36" s="7"/>
      <c r="B36" s="46"/>
      <c r="C36" s="46"/>
      <c r="D36" s="46"/>
      <c r="E36" s="46"/>
      <c r="F36" s="46"/>
      <c r="G36" s="46"/>
      <c r="H36" s="46"/>
      <c r="I36" s="47"/>
      <c r="J36" s="48"/>
      <c r="K36" s="45"/>
      <c r="L36" s="45"/>
      <c r="M36" s="45"/>
      <c r="N36" s="45"/>
      <c r="O36" s="45"/>
      <c r="P36" s="45"/>
      <c r="Q36" s="7"/>
    </row>
    <row r="37" spans="2:17" ht="24.75" customHeight="1">
      <c r="B37" s="47"/>
      <c r="C37" s="54" t="s">
        <v>5</v>
      </c>
      <c r="D37" s="55">
        <f>IF(F29=0,"-",(F13/F29))</f>
        <v>909.0909090909091</v>
      </c>
      <c r="E37" s="55"/>
      <c r="F37" s="55">
        <f>IF(F29=0,"No profit",IF(F6=0,"zero weeks?",S13))</f>
        <v>17</v>
      </c>
      <c r="G37" s="56"/>
      <c r="H37" s="51">
        <f>IF(D37="-","-",(D37*F19))</f>
        <v>90909.09090909091</v>
      </c>
      <c r="I37" s="47"/>
      <c r="J37" s="48"/>
      <c r="K37" s="45"/>
      <c r="L37" s="45"/>
      <c r="M37" s="45"/>
      <c r="N37" s="45"/>
      <c r="O37" s="45"/>
      <c r="P37" s="45"/>
      <c r="Q37" s="7"/>
    </row>
    <row r="38" spans="2:17" ht="24.75" customHeight="1">
      <c r="B38" s="47"/>
      <c r="C38" s="54" t="s">
        <v>6</v>
      </c>
      <c r="D38" s="55">
        <f>IF(F29=0,"-",(F15/F29))</f>
        <v>2727.2727272727275</v>
      </c>
      <c r="E38" s="57"/>
      <c r="F38" s="58">
        <f>IF(F29=0,"No profit",IF(F6=0,"zero weeks?",S15))</f>
        <v>52</v>
      </c>
      <c r="G38" s="59"/>
      <c r="H38" s="51">
        <f>IF(D38="-","-",(D38*F19))</f>
        <v>272727.27272727276</v>
      </c>
      <c r="I38" s="47"/>
      <c r="J38" s="48"/>
      <c r="K38" s="45"/>
      <c r="L38" s="45"/>
      <c r="M38" s="45"/>
      <c r="N38" s="45"/>
      <c r="O38" s="45"/>
      <c r="P38" s="45"/>
      <c r="Q38" s="7"/>
    </row>
    <row r="39" spans="1:17" ht="12.75" customHeight="1">
      <c r="A39" s="7"/>
      <c r="B39" s="46"/>
      <c r="C39" s="60"/>
      <c r="D39" s="61"/>
      <c r="E39" s="46"/>
      <c r="F39" s="46"/>
      <c r="G39" s="46"/>
      <c r="H39" s="46"/>
      <c r="I39" s="46"/>
      <c r="J39" s="46"/>
      <c r="K39" s="7"/>
      <c r="L39" s="7"/>
      <c r="M39" s="7"/>
      <c r="N39" s="7"/>
      <c r="O39" s="7"/>
      <c r="P39" s="7"/>
      <c r="Q39" s="7"/>
    </row>
    <row r="40" ht="13.5" customHeight="1">
      <c r="C40" s="7"/>
    </row>
    <row r="41" ht="6" customHeight="1"/>
    <row r="42" spans="3:15" ht="51" customHeight="1">
      <c r="C42" s="82" t="s">
        <v>53</v>
      </c>
      <c r="D42" s="82"/>
      <c r="E42" s="82"/>
      <c r="F42" s="82"/>
      <c r="G42" s="82"/>
      <c r="H42" s="82"/>
      <c r="I42" s="82"/>
      <c r="J42" s="82"/>
      <c r="K42" s="82"/>
      <c r="L42" s="82"/>
      <c r="M42" s="82"/>
      <c r="N42" s="82"/>
      <c r="O42" s="82"/>
    </row>
    <row r="43" spans="3:17" ht="12" customHeight="1">
      <c r="C43" s="81" t="s">
        <v>17</v>
      </c>
      <c r="D43" s="81"/>
      <c r="E43" s="81"/>
      <c r="F43" s="81"/>
      <c r="G43" s="81"/>
      <c r="H43" s="81"/>
      <c r="I43" s="81"/>
      <c r="J43" s="81"/>
      <c r="K43" s="81"/>
      <c r="L43" s="81"/>
      <c r="M43" s="81"/>
      <c r="N43" s="81"/>
      <c r="O43" s="81"/>
      <c r="P43" s="81"/>
      <c r="Q43" s="81"/>
    </row>
    <row r="47" ht="12">
      <c r="E47" s="77"/>
    </row>
    <row r="48" ht="12">
      <c r="E48" s="77"/>
    </row>
    <row r="49" ht="12">
      <c r="E49" s="77"/>
    </row>
  </sheetData>
  <sheetProtection sheet="1" objects="1" scenarios="1" selectLockedCells="1"/>
  <mergeCells count="15">
    <mergeCell ref="K2:O2"/>
    <mergeCell ref="C7:F7"/>
    <mergeCell ref="C31:H31"/>
    <mergeCell ref="C33:E33"/>
    <mergeCell ref="C9:E9"/>
    <mergeCell ref="C15:D15"/>
    <mergeCell ref="H17:J17"/>
    <mergeCell ref="C5:E5"/>
    <mergeCell ref="C43:Q43"/>
    <mergeCell ref="C42:O42"/>
    <mergeCell ref="G9:P9"/>
    <mergeCell ref="H18:J18"/>
    <mergeCell ref="H20:J20"/>
    <mergeCell ref="C6:D6"/>
    <mergeCell ref="C17:E17"/>
  </mergeCells>
  <conditionalFormatting sqref="I27:O30 H27:H28">
    <cfRule type="expression" priority="3" dxfId="1" stopIfTrue="1">
      <formula>$F$29&lt;=0</formula>
    </cfRule>
  </conditionalFormatting>
  <dataValidations count="2">
    <dataValidation errorStyle="information" type="decimal" operator="lessThanOrEqual" allowBlank="1" showInputMessage="1" showErrorMessage="1" errorTitle="Must be 52 weeks or less" error="There are only 52 weeks in a year!" sqref="F6 K18:O18">
      <formula1>52</formula1>
    </dataValidation>
    <dataValidation errorStyle="information" type="decimal" operator="greaterThan" allowBlank="1" showInputMessage="1" showErrorMessage="1" errorTitle="Can't be zero" error="Enter a number greater than zero." sqref="F19">
      <formula1>0</formula1>
    </dataValidation>
  </dataValidations>
  <hyperlinks>
    <hyperlink ref="K2" r:id="rId1" display="www.nzte.govt.nz"/>
  </hyperlinks>
  <printOptions horizontalCentered="1"/>
  <pageMargins left="0.7480314960629921" right="0.7480314960629921" top="0.984251968503937" bottom="0.984251968503937" header="0.5118110236220472" footer="0.5118110236220472"/>
  <pageSetup fitToHeight="1" fitToWidth="1" horizontalDpi="600" verticalDpi="600" orientation="portrait" paperSize="8" scale="81"/>
  <headerFooter alignWithMargins="0">
    <oddHeader>&amp;L&amp;18Break-even calculator for products</oddHeader>
    <oddFooter>&amp;L© The Small Business Company. All rights reserved.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C23"/>
  <sheetViews>
    <sheetView showRowColHeaders="0" zoomScalePageLayoutView="0" workbookViewId="0" topLeftCell="A1">
      <selection activeCell="B2" sqref="B2:C2"/>
    </sheetView>
  </sheetViews>
  <sheetFormatPr defaultColWidth="0" defaultRowHeight="10.5"/>
  <cols>
    <col min="1" max="1" width="7.421875" style="40" customWidth="1"/>
    <col min="2" max="2" width="4.8515625" style="40" customWidth="1"/>
    <col min="3" max="3" width="103.421875" style="40" customWidth="1"/>
    <col min="4" max="4" width="3.421875" style="40" customWidth="1"/>
    <col min="5" max="16384" width="0" style="40" hidden="1" customWidth="1"/>
  </cols>
  <sheetData>
    <row r="1" ht="37.5" customHeight="1">
      <c r="B1" s="39" t="s">
        <v>33</v>
      </c>
    </row>
    <row r="2" spans="2:3" ht="193.5" customHeight="1">
      <c r="B2" s="96" t="s">
        <v>34</v>
      </c>
      <c r="C2" s="96"/>
    </row>
    <row r="3" spans="2:3" ht="188.25" customHeight="1">
      <c r="B3" s="96" t="s">
        <v>40</v>
      </c>
      <c r="C3" s="96"/>
    </row>
    <row r="4" spans="2:3" ht="87" customHeight="1">
      <c r="B4" s="95" t="s">
        <v>35</v>
      </c>
      <c r="C4" s="95"/>
    </row>
    <row r="6" spans="2:3" s="42" customFormat="1" ht="15.75" customHeight="1">
      <c r="B6" s="41" t="s">
        <v>39</v>
      </c>
      <c r="C6" s="42" t="s">
        <v>36</v>
      </c>
    </row>
    <row r="7" spans="2:3" s="42" customFormat="1" ht="15.75" customHeight="1">
      <c r="B7" s="41" t="s">
        <v>39</v>
      </c>
      <c r="C7" s="42" t="s">
        <v>37</v>
      </c>
    </row>
    <row r="8" spans="2:3" s="42" customFormat="1" ht="15.75" customHeight="1">
      <c r="B8" s="41" t="s">
        <v>39</v>
      </c>
      <c r="C8" s="42" t="s">
        <v>38</v>
      </c>
    </row>
    <row r="10" spans="2:3" ht="105" customHeight="1">
      <c r="B10" s="96" t="s">
        <v>41</v>
      </c>
      <c r="C10" s="96"/>
    </row>
    <row r="11" spans="2:3" ht="15.75" customHeight="1">
      <c r="B11" s="41" t="s">
        <v>39</v>
      </c>
      <c r="C11" s="40" t="s">
        <v>42</v>
      </c>
    </row>
    <row r="12" spans="2:3" ht="15.75" customHeight="1">
      <c r="B12" s="41" t="s">
        <v>39</v>
      </c>
      <c r="C12" s="40" t="s">
        <v>43</v>
      </c>
    </row>
    <row r="14" spans="2:3" ht="57" customHeight="1">
      <c r="B14" s="96" t="s">
        <v>44</v>
      </c>
      <c r="C14" s="96"/>
    </row>
    <row r="15" spans="2:3" ht="15.75" customHeight="1">
      <c r="B15" s="41" t="s">
        <v>39</v>
      </c>
      <c r="C15" s="40" t="s">
        <v>45</v>
      </c>
    </row>
    <row r="16" spans="2:3" ht="15.75" customHeight="1">
      <c r="B16" s="41" t="s">
        <v>39</v>
      </c>
      <c r="C16" s="40" t="s">
        <v>46</v>
      </c>
    </row>
    <row r="18" spans="2:3" ht="15">
      <c r="B18" s="97" t="s">
        <v>47</v>
      </c>
      <c r="C18" s="97"/>
    </row>
    <row r="19" spans="2:3" ht="15.75" customHeight="1">
      <c r="B19" s="41" t="s">
        <v>39</v>
      </c>
      <c r="C19" s="43" t="s">
        <v>48</v>
      </c>
    </row>
    <row r="20" spans="2:3" ht="15.75" customHeight="1">
      <c r="B20" s="41" t="s">
        <v>39</v>
      </c>
      <c r="C20" s="43" t="s">
        <v>49</v>
      </c>
    </row>
    <row r="21" spans="2:3" ht="15.75" customHeight="1">
      <c r="B21" s="41" t="s">
        <v>39</v>
      </c>
      <c r="C21" s="43" t="s">
        <v>50</v>
      </c>
    </row>
    <row r="23" ht="12">
      <c r="B23" s="40" t="s">
        <v>17</v>
      </c>
    </row>
  </sheetData>
  <sheetProtection sheet="1" objects="1" scenarios="1" selectLockedCells="1" selectUnlockedCells="1"/>
  <mergeCells count="6">
    <mergeCell ref="B4:C4"/>
    <mergeCell ref="B3:C3"/>
    <mergeCell ref="B2:C2"/>
    <mergeCell ref="B10:C10"/>
    <mergeCell ref="B14:C14"/>
    <mergeCell ref="B18:C1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3"/>
  <headerFooter>
    <oddFooter>&amp;L&amp;"Arial,Regular"&amp;9© The Small Business Company Limited. All rights reserved.</oddFooter>
  </headerFooter>
</worksheet>
</file>

<file path=xl/worksheets/sheet3.xml><?xml version="1.0" encoding="utf-8"?>
<worksheet xmlns="http://schemas.openxmlformats.org/spreadsheetml/2006/main" xmlns:r="http://schemas.openxmlformats.org/officeDocument/2006/relationships">
  <dimension ref="A1:K11"/>
  <sheetViews>
    <sheetView zoomScalePageLayoutView="0" workbookViewId="0" topLeftCell="A1">
      <selection activeCell="B11" sqref="B11"/>
    </sheetView>
  </sheetViews>
  <sheetFormatPr defaultColWidth="8.8515625" defaultRowHeight="10.5"/>
  <cols>
    <col min="1" max="1" width="14.421875" style="0" bestFit="1" customWidth="1"/>
    <col min="2" max="3" width="9.00390625" style="0" bestFit="1" customWidth="1"/>
    <col min="4" max="5" width="8.8515625" style="0" customWidth="1"/>
    <col min="6" max="11" width="10.00390625" style="0" bestFit="1" customWidth="1"/>
  </cols>
  <sheetData>
    <row r="1" spans="1:11" ht="10.5">
      <c r="A1" s="1" t="s">
        <v>2</v>
      </c>
      <c r="B1" s="3">
        <f aca="true" t="shared" si="0" ref="B1:I1">C1-($K1/10)</f>
        <v>272.72727272727275</v>
      </c>
      <c r="C1" s="3">
        <f t="shared" si="0"/>
        <v>545.4545454545455</v>
      </c>
      <c r="D1" s="3">
        <f t="shared" si="0"/>
        <v>818.1818181818182</v>
      </c>
      <c r="E1" s="3">
        <f t="shared" si="0"/>
        <v>1090.909090909091</v>
      </c>
      <c r="F1" s="3">
        <f t="shared" si="0"/>
        <v>1363.6363636363637</v>
      </c>
      <c r="G1" s="3">
        <f t="shared" si="0"/>
        <v>1636.3636363636365</v>
      </c>
      <c r="H1" s="3">
        <f t="shared" si="0"/>
        <v>1909.0909090909092</v>
      </c>
      <c r="I1" s="3">
        <f t="shared" si="0"/>
        <v>2181.818181818182</v>
      </c>
      <c r="J1" s="3">
        <f>K1-($K1/10)</f>
        <v>2454.545454545455</v>
      </c>
      <c r="K1" s="2">
        <f>IF('Break-even'!$D$38="zero",0,'Break-even'!$D$38)</f>
        <v>2727.2727272727275</v>
      </c>
    </row>
    <row r="2" spans="1:11" ht="10.5">
      <c r="A2" s="1" t="s">
        <v>10</v>
      </c>
      <c r="B2" s="4">
        <f>B1*'Break-even'!$F$19</f>
        <v>27272.727272727276</v>
      </c>
      <c r="C2" s="4">
        <f>C1*'Break-even'!$F$19</f>
        <v>54545.45454545455</v>
      </c>
      <c r="D2" s="4">
        <f>D1*'Break-even'!$F$19</f>
        <v>81818.18181818182</v>
      </c>
      <c r="E2" s="4">
        <f>E1*'Break-even'!$F$19</f>
        <v>109090.9090909091</v>
      </c>
      <c r="F2" s="4">
        <f>F1*'Break-even'!$F$19</f>
        <v>136363.63636363638</v>
      </c>
      <c r="G2" s="4">
        <f>G1*'Break-even'!$F$19</f>
        <v>163636.36363636365</v>
      </c>
      <c r="H2" s="4">
        <f>H1*'Break-even'!$F$19</f>
        <v>190909.0909090909</v>
      </c>
      <c r="I2" s="4">
        <f>I1*'Break-even'!$F$19</f>
        <v>218181.8181818182</v>
      </c>
      <c r="J2" s="4">
        <f>J1*'Break-even'!$F$19</f>
        <v>245454.5454545455</v>
      </c>
      <c r="K2" s="4">
        <f>K1*'Break-even'!$F$19</f>
        <v>272727.27272727276</v>
      </c>
    </row>
    <row r="3" spans="1:11" ht="10.5">
      <c r="A3" s="1" t="s">
        <v>9</v>
      </c>
      <c r="B3" s="4">
        <f>B1*'Break-even'!$F$27</f>
        <v>12272.727272727274</v>
      </c>
      <c r="C3" s="4">
        <f>C1*'Break-even'!$F$27</f>
        <v>24545.454545454548</v>
      </c>
      <c r="D3" s="4">
        <f>D1*'Break-even'!$F$27</f>
        <v>36818.18181818182</v>
      </c>
      <c r="E3" s="4">
        <f>E1*'Break-even'!$F$27</f>
        <v>49090.909090909096</v>
      </c>
      <c r="F3" s="4">
        <f>F1*'Break-even'!$F$27</f>
        <v>61363.63636363637</v>
      </c>
      <c r="G3" s="4">
        <f>G1*'Break-even'!$F$27</f>
        <v>73636.36363636365</v>
      </c>
      <c r="H3" s="4">
        <f>H1*'Break-even'!$F$27</f>
        <v>85909.09090909091</v>
      </c>
      <c r="I3" s="4">
        <f>I1*'Break-even'!$F$27</f>
        <v>98181.81818181819</v>
      </c>
      <c r="J3" s="4">
        <f>J1*'Break-even'!$F$27</f>
        <v>110454.54545454547</v>
      </c>
      <c r="K3" s="4">
        <f>K1*'Break-even'!$F$27</f>
        <v>122727.27272727274</v>
      </c>
    </row>
    <row r="4" spans="1:11" ht="10.5">
      <c r="A4" s="1" t="s">
        <v>12</v>
      </c>
      <c r="B4" s="4">
        <f>'Break-even'!$F$13</f>
        <v>50000</v>
      </c>
      <c r="C4" s="4">
        <f>'Break-even'!$F$13</f>
        <v>50000</v>
      </c>
      <c r="D4" s="4">
        <f>'Break-even'!$F$13</f>
        <v>50000</v>
      </c>
      <c r="E4" s="4">
        <f>'Break-even'!$F$13</f>
        <v>50000</v>
      </c>
      <c r="F4" s="4">
        <f>'Break-even'!$F$13</f>
        <v>50000</v>
      </c>
      <c r="G4" s="4">
        <f>'Break-even'!$F$13</f>
        <v>50000</v>
      </c>
      <c r="H4" s="4">
        <f>'Break-even'!$F$13</f>
        <v>50000</v>
      </c>
      <c r="I4" s="4">
        <f>'Break-even'!$F$13</f>
        <v>50000</v>
      </c>
      <c r="J4" s="4">
        <f>'Break-even'!$F$13</f>
        <v>50000</v>
      </c>
      <c r="K4" s="4">
        <f>'Break-even'!$F$13</f>
        <v>50000</v>
      </c>
    </row>
    <row r="5" spans="1:11" ht="10.5">
      <c r="A5" s="1" t="s">
        <v>11</v>
      </c>
      <c r="B5" s="4">
        <f>B3+B4</f>
        <v>62272.72727272727</v>
      </c>
      <c r="C5" s="4">
        <f aca="true" t="shared" si="1" ref="C5:K5">C3+C4</f>
        <v>74545.45454545454</v>
      </c>
      <c r="D5" s="4">
        <f t="shared" si="1"/>
        <v>86818.18181818182</v>
      </c>
      <c r="E5" s="4">
        <f t="shared" si="1"/>
        <v>99090.90909090909</v>
      </c>
      <c r="F5" s="4">
        <f t="shared" si="1"/>
        <v>111363.63636363637</v>
      </c>
      <c r="G5" s="4">
        <f t="shared" si="1"/>
        <v>123636.36363636365</v>
      </c>
      <c r="H5" s="4">
        <f t="shared" si="1"/>
        <v>135909.0909090909</v>
      </c>
      <c r="I5" s="4">
        <f t="shared" si="1"/>
        <v>148181.81818181818</v>
      </c>
      <c r="J5" s="4">
        <f t="shared" si="1"/>
        <v>160454.54545454547</v>
      </c>
      <c r="K5" s="4">
        <f t="shared" si="1"/>
        <v>172727.27272727274</v>
      </c>
    </row>
    <row r="6" spans="1:11" ht="18.75" customHeight="1">
      <c r="A6" s="1" t="s">
        <v>8</v>
      </c>
      <c r="B6" s="5">
        <f>B2-B5</f>
        <v>-35000</v>
      </c>
      <c r="C6" s="5">
        <f aca="true" t="shared" si="2" ref="C6:K6">C2-C5</f>
        <v>-19999.999999999993</v>
      </c>
      <c r="D6" s="5">
        <f t="shared" si="2"/>
        <v>-5000</v>
      </c>
      <c r="E6" s="5">
        <f t="shared" si="2"/>
        <v>10000.000000000015</v>
      </c>
      <c r="F6" s="5">
        <f t="shared" si="2"/>
        <v>25000.000000000015</v>
      </c>
      <c r="G6" s="5">
        <f t="shared" si="2"/>
        <v>40000</v>
      </c>
      <c r="H6" s="5">
        <f t="shared" si="2"/>
        <v>55000</v>
      </c>
      <c r="I6" s="5">
        <f t="shared" si="2"/>
        <v>70000.00000000003</v>
      </c>
      <c r="J6" s="5">
        <f t="shared" si="2"/>
        <v>85000.00000000003</v>
      </c>
      <c r="K6" s="5">
        <f t="shared" si="2"/>
        <v>100000.00000000003</v>
      </c>
    </row>
    <row r="8" spans="1:3" ht="10.5">
      <c r="A8" s="1" t="s">
        <v>15</v>
      </c>
      <c r="B8" s="1" t="s">
        <v>13</v>
      </c>
      <c r="C8" s="1" t="s">
        <v>14</v>
      </c>
    </row>
    <row r="9" spans="2:3" ht="10.5">
      <c r="B9">
        <v>0</v>
      </c>
      <c r="C9">
        <f>C10</f>
        <v>90909.09090909091</v>
      </c>
    </row>
    <row r="10" spans="2:3" ht="10.5">
      <c r="B10">
        <f>IF('Break-even'!$F$29=0,0,'Break-even'!$F$13/'Break-even'!$F$29)</f>
        <v>909.0909090909091</v>
      </c>
      <c r="C10">
        <f>'Break-even'!$F$19*ChartData!B10</f>
        <v>90909.09090909091</v>
      </c>
    </row>
    <row r="11" spans="2:3" ht="10.5">
      <c r="B11">
        <f>B10</f>
        <v>909.0909090909091</v>
      </c>
      <c r="C11">
        <v>0</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2017-03-22T01:41:53Z</cp:lastPrinted>
  <dcterms:created xsi:type="dcterms:W3CDTF">2011-05-26T02:18:41Z</dcterms:created>
  <dcterms:modified xsi:type="dcterms:W3CDTF">2017-03-22T23:03:43Z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308859;24706615</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2013-07-10T16:18:44+1200</vt:lpwstr>
  </property>
  <property fmtid="{D5CDD505-2E9C-101B-9397-08002B2CF9AE}" pid="9" name="Offisync_ProviderName">
    <vt:lpwstr>Central Desktop</vt:lpwstr>
  </property>
</Properties>
</file>